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5480" windowHeight="115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9" i="1" l="1"/>
  <c r="F29" i="1"/>
  <c r="H24" i="1"/>
  <c r="C24" i="1"/>
  <c r="H23" i="1"/>
  <c r="C23" i="1"/>
  <c r="H22" i="1"/>
  <c r="C22" i="1"/>
  <c r="C21" i="1"/>
  <c r="G20" i="1"/>
  <c r="F20" i="1"/>
  <c r="E20" i="1"/>
  <c r="D20" i="1"/>
  <c r="H18" i="1"/>
  <c r="C18" i="1"/>
  <c r="H17" i="1"/>
  <c r="C17" i="1"/>
  <c r="H16" i="1"/>
  <c r="C16" i="1"/>
  <c r="H15" i="1"/>
  <c r="C15" i="1"/>
  <c r="L14" i="1"/>
  <c r="K14" i="1"/>
  <c r="J14" i="1"/>
  <c r="I14" i="1"/>
  <c r="G14" i="1"/>
  <c r="F14" i="1"/>
  <c r="E14" i="1"/>
  <c r="D14" i="1"/>
  <c r="I9" i="1"/>
  <c r="D9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L8" i="1" l="1"/>
  <c r="H25" i="1"/>
  <c r="I8" i="1"/>
  <c r="H20" i="1"/>
  <c r="H29" i="1"/>
  <c r="H21" i="1"/>
  <c r="L26" i="1"/>
  <c r="F8" i="1"/>
  <c r="C29" i="1"/>
  <c r="H14" i="1"/>
  <c r="K8" i="1"/>
  <c r="C25" i="1"/>
  <c r="C20" i="1"/>
  <c r="D8" i="1"/>
  <c r="H28" i="1"/>
  <c r="C14" i="1"/>
  <c r="K26" i="1" l="1"/>
  <c r="H19" i="1"/>
  <c r="H8" i="1" s="1"/>
  <c r="J8" i="1"/>
  <c r="I26" i="1"/>
  <c r="C19" i="1"/>
  <c r="C8" i="1" s="1"/>
  <c r="G8" i="1"/>
  <c r="J26" i="1" l="1"/>
  <c r="C28" i="1"/>
  <c r="C30" i="1"/>
  <c r="H26" i="1"/>
  <c r="E8" i="1" l="1"/>
</calcChain>
</file>

<file path=xl/sharedStrings.xml><?xml version="1.0" encoding="utf-8"?>
<sst xmlns="http://schemas.openxmlformats.org/spreadsheetml/2006/main" count="53" uniqueCount="40">
  <si>
    <t>ОАО «Пятигорские электрические сети»</t>
  </si>
  <si>
    <t>№
п/п</t>
  </si>
  <si>
    <t>Показатели</t>
  </si>
  <si>
    <t>Таблица № П1.4.</t>
  </si>
  <si>
    <t>Таблица № П1.5.</t>
  </si>
  <si>
    <t>Объем электрической энергии, млн.кВт.ч</t>
  </si>
  <si>
    <t>Заявленная мощность, МВт. мес</t>
  </si>
  <si>
    <t>Всего</t>
  </si>
  <si>
    <t>ВН</t>
  </si>
  <si>
    <t>СН1</t>
  </si>
  <si>
    <t>СН11</t>
  </si>
  <si>
    <t>НН</t>
  </si>
  <si>
    <t>1.</t>
  </si>
  <si>
    <t xml:space="preserve">Поступление эл.энергии в сеть , ВСЕГО </t>
  </si>
  <si>
    <t>1.1.</t>
  </si>
  <si>
    <t>из смежной сети, всего</t>
  </si>
  <si>
    <t>в том числе из сети</t>
  </si>
  <si>
    <t>1.2.</t>
  </si>
  <si>
    <t>От электростанций ПЭ 
(опосредовано к ОАО «МРСК»)</t>
  </si>
  <si>
    <t>ОАО «Невинномысская ГРЭС»</t>
  </si>
  <si>
    <t>ОАО «Гидро ОГК»</t>
  </si>
  <si>
    <t>ОАО «ТГК-8» Кисловодская ТЭЦ</t>
  </si>
  <si>
    <t>1.3.</t>
  </si>
  <si>
    <t>Поступление эл. энергии из ФСК</t>
  </si>
  <si>
    <t>1.4.</t>
  </si>
  <si>
    <t>Поступление эл. энергии от других организаций, в том числе:</t>
  </si>
  <si>
    <t>1.4.1</t>
  </si>
  <si>
    <t>Филиал ОАО «МРСК Северного Кавказа» - 
«Ставропольэнерго»</t>
  </si>
  <si>
    <t>2.</t>
  </si>
  <si>
    <t xml:space="preserve">Потери электроэнергии в сети </t>
  </si>
  <si>
    <t>то же в %</t>
  </si>
  <si>
    <t>4.</t>
  </si>
  <si>
    <t>Отпуск из сети</t>
  </si>
  <si>
    <t>4.1.</t>
  </si>
  <si>
    <t>полезный отпуск, в том числе:</t>
  </si>
  <si>
    <t>4.2</t>
  </si>
  <si>
    <t>сальдо переток в другие организации</t>
  </si>
  <si>
    <t>5,,25%</t>
  </si>
  <si>
    <r>
      <t>Период регулирования -</t>
    </r>
    <r>
      <rPr>
        <b/>
        <sz val="15"/>
        <rFont val="Times New Roman"/>
        <family val="1"/>
        <charset val="204"/>
      </rPr>
      <t xml:space="preserve"> 2015 год</t>
    </r>
  </si>
  <si>
    <t xml:space="preserve">Баланс электрической энергии (мощности) по распределительным сетям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</si>
</sst>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Border="0">
      <alignment horizontal="center" vertical="center" wrapText="1"/>
    </xf>
    <xf numFmtId="0" fontId="2" fillId="0" borderId="1" applyBorder="0">
      <alignment horizontal="center" vertical="center" wrapText="1"/>
    </xf>
    <xf numFmtId="4" fontId="3" fillId="5" borderId="0" applyFont="0" applyBorder="0">
      <alignment horizontal="right"/>
    </xf>
    <xf numFmtId="4" fontId="3" fillId="6" borderId="2" applyBorder="0">
      <alignment horizontal="right"/>
    </xf>
  </cellStyleXfs>
  <cellXfs count="55">
    <xf numFmtId="0" fontId="0" fillId="0" borderId="0" xfId="0"/>
    <xf numFmtId="0" fontId="4" fillId="0" borderId="0" xfId="0" applyFont="1" applyFill="1" applyAlignment="1" applyProtection="1">
      <alignment vertical="center"/>
    </xf>
    <xf numFmtId="0" fontId="5" fillId="3" borderId="3" xfId="1" applyFont="1" applyFill="1" applyBorder="1" applyAlignment="1" applyProtection="1">
      <alignment horizontal="center" vertical="center" wrapText="1"/>
    </xf>
    <xf numFmtId="0" fontId="5" fillId="3" borderId="4" xfId="1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vertical="center"/>
    </xf>
    <xf numFmtId="0" fontId="5" fillId="3" borderId="4" xfId="1" applyFont="1" applyFill="1" applyBorder="1" applyAlignment="1" applyProtection="1">
      <alignment vertical="center" wrapText="1"/>
    </xf>
    <xf numFmtId="0" fontId="4" fillId="3" borderId="5" xfId="0" applyFont="1" applyFill="1" applyBorder="1" applyAlignment="1" applyProtection="1">
      <alignment horizontal="right" vertical="center"/>
    </xf>
    <xf numFmtId="0" fontId="5" fillId="3" borderId="4" xfId="1" applyFont="1" applyFill="1" applyBorder="1" applyAlignment="1" applyProtection="1">
      <alignment horizontal="center" vertical="center" wrapText="1"/>
    </xf>
    <xf numFmtId="0" fontId="5" fillId="3" borderId="2" xfId="2" applyFont="1" applyFill="1" applyBorder="1" applyAlignment="1" applyProtection="1">
      <alignment horizontal="center" vertical="center" wrapText="1"/>
    </xf>
    <xf numFmtId="49" fontId="4" fillId="2" borderId="2" xfId="2" applyNumberFormat="1" applyFont="1" applyFill="1" applyBorder="1" applyAlignment="1" applyProtection="1">
      <alignment horizontal="center" vertical="center" wrapText="1"/>
    </xf>
    <xf numFmtId="0" fontId="4" fillId="2" borderId="2" xfId="2" applyFont="1" applyFill="1" applyBorder="1" applyAlignment="1" applyProtection="1">
      <alignment horizontal="center" vertical="center" wrapText="1"/>
    </xf>
    <xf numFmtId="49" fontId="5" fillId="4" borderId="2" xfId="0" applyNumberFormat="1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vertical="center" wrapText="1"/>
    </xf>
    <xf numFmtId="164" fontId="5" fillId="4" borderId="2" xfId="3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49" fontId="4" fillId="2" borderId="2" xfId="0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vertical="center" wrapText="1"/>
    </xf>
    <xf numFmtId="164" fontId="4" fillId="4" borderId="2" xfId="3" applyNumberFormat="1" applyFont="1" applyFill="1" applyBorder="1" applyAlignment="1" applyProtection="1">
      <alignment horizontal="right" vertical="center"/>
    </xf>
    <xf numFmtId="164" fontId="4" fillId="0" borderId="2" xfId="3" applyNumberFormat="1" applyFont="1" applyFill="1" applyBorder="1" applyAlignment="1" applyProtection="1">
      <alignment horizontal="right" vertical="center"/>
    </xf>
    <xf numFmtId="0" fontId="4" fillId="2" borderId="2" xfId="0" applyFont="1" applyFill="1" applyBorder="1" applyAlignment="1" applyProtection="1">
      <alignment horizontal="left" vertical="center" wrapText="1"/>
    </xf>
    <xf numFmtId="164" fontId="4" fillId="4" borderId="2" xfId="0" applyNumberFormat="1" applyFont="1" applyFill="1" applyBorder="1" applyAlignment="1" applyProtection="1">
      <alignment vertical="center"/>
    </xf>
    <xf numFmtId="164" fontId="4" fillId="0" borderId="2" xfId="0" applyNumberFormat="1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horizontal="left" vertical="center" wrapText="1" indent="1"/>
    </xf>
    <xf numFmtId="164" fontId="4" fillId="0" borderId="2" xfId="4" applyNumberFormat="1" applyFont="1" applyFill="1" applyBorder="1" applyAlignment="1" applyProtection="1">
      <alignment horizontal="right" vertical="center"/>
    </xf>
    <xf numFmtId="0" fontId="4" fillId="0" borderId="2" xfId="0" applyFont="1" applyFill="1" applyBorder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vertical="center" wrapText="1"/>
    </xf>
    <xf numFmtId="164" fontId="5" fillId="2" borderId="2" xfId="4" applyNumberFormat="1" applyFont="1" applyFill="1" applyBorder="1" applyAlignment="1" applyProtection="1">
      <alignment horizontal="right" vertical="center"/>
    </xf>
    <xf numFmtId="0" fontId="4" fillId="4" borderId="2" xfId="0" applyFont="1" applyFill="1" applyBorder="1" applyAlignment="1" applyProtection="1">
      <alignment horizontal="left" vertical="center" wrapText="1" indent="1"/>
    </xf>
    <xf numFmtId="164" fontId="4" fillId="4" borderId="2" xfId="4" applyNumberFormat="1" applyFont="1" applyFill="1" applyBorder="1" applyAlignment="1" applyProtection="1">
      <alignment horizontal="right" vertical="center"/>
    </xf>
    <xf numFmtId="0" fontId="4" fillId="2" borderId="2" xfId="0" applyFont="1" applyFill="1" applyBorder="1" applyAlignment="1" applyProtection="1">
      <alignment horizontal="left" vertical="center" wrapText="1" indent="3"/>
    </xf>
    <xf numFmtId="0" fontId="5" fillId="4" borderId="2" xfId="0" applyFont="1" applyFill="1" applyBorder="1" applyAlignment="1" applyProtection="1">
      <alignment horizontal="left" vertical="center" wrapText="1"/>
    </xf>
    <xf numFmtId="164" fontId="5" fillId="4" borderId="2" xfId="4" applyNumberFormat="1" applyFont="1" applyFill="1" applyBorder="1" applyAlignment="1" applyProtection="1">
      <alignment horizontal="right" vertical="center"/>
    </xf>
    <xf numFmtId="49" fontId="4" fillId="4" borderId="2" xfId="0" applyNumberFormat="1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vertical="center" wrapText="1"/>
    </xf>
    <xf numFmtId="10" fontId="4" fillId="4" borderId="2" xfId="0" applyNumberFormat="1" applyFont="1" applyFill="1" applyBorder="1" applyAlignment="1">
      <alignment horizontal="right" vertical="center"/>
    </xf>
    <xf numFmtId="10" fontId="4" fillId="2" borderId="2" xfId="0" applyNumberFormat="1" applyFont="1" applyFill="1" applyBorder="1" applyAlignment="1">
      <alignment horizontal="right" vertical="center"/>
    </xf>
    <xf numFmtId="164" fontId="4" fillId="2" borderId="2" xfId="3" applyNumberFormat="1" applyFont="1" applyFill="1" applyBorder="1" applyAlignment="1" applyProtection="1">
      <alignment horizontal="right" vertical="center"/>
    </xf>
    <xf numFmtId="165" fontId="4" fillId="2" borderId="2" xfId="3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 wrapText="1"/>
    </xf>
    <xf numFmtId="49" fontId="6" fillId="0" borderId="0" xfId="1" applyNumberFormat="1" applyFont="1" applyFill="1" applyAlignment="1" applyProtection="1">
      <alignment vertical="center"/>
    </xf>
    <xf numFmtId="0" fontId="7" fillId="0" borderId="0" xfId="1" applyFont="1" applyFill="1" applyAlignment="1" applyProtection="1">
      <alignment horizontal="left" vertical="center"/>
    </xf>
    <xf numFmtId="0" fontId="7" fillId="0" borderId="0" xfId="1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 wrapText="1"/>
    </xf>
    <xf numFmtId="4" fontId="7" fillId="0" borderId="0" xfId="1" applyNumberFormat="1" applyFont="1" applyFill="1" applyAlignment="1" applyProtection="1">
      <alignment vertical="center" wrapText="1"/>
    </xf>
    <xf numFmtId="164" fontId="6" fillId="0" borderId="0" xfId="0" applyNumberFormat="1" applyFont="1" applyFill="1" applyAlignment="1" applyProtection="1">
      <alignment vertical="center"/>
    </xf>
    <xf numFmtId="49" fontId="6" fillId="0" borderId="0" xfId="1" applyNumberFormat="1" applyFont="1" applyFill="1" applyAlignment="1" applyProtection="1">
      <alignment horizontal="left" vertical="center" wrapText="1"/>
    </xf>
    <xf numFmtId="49" fontId="5" fillId="2" borderId="2" xfId="2" applyNumberFormat="1" applyFont="1" applyFill="1" applyBorder="1" applyAlignment="1" applyProtection="1">
      <alignment horizontal="center" vertical="center" wrapText="1"/>
    </xf>
    <xf numFmtId="0" fontId="5" fillId="2" borderId="3" xfId="2" applyFont="1" applyFill="1" applyBorder="1" applyAlignment="1" applyProtection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3" borderId="2" xfId="2" applyFont="1" applyFill="1" applyBorder="1" applyAlignment="1" applyProtection="1">
      <alignment horizontal="center" vertical="center" wrapText="1"/>
    </xf>
  </cellXfs>
  <cellStyles count="5">
    <cellStyle name="Заголовок" xfId="1"/>
    <cellStyle name="ЗаголовокСтолбца" xfId="2"/>
    <cellStyle name="Значение" xfId="4"/>
    <cellStyle name="Обычный" xfId="0" builtinId="0"/>
    <cellStyle name="Формула" xfId="3"/>
  </cellStyles>
  <dxfs count="2">
    <dxf>
      <font>
        <condense val="0"/>
        <extend val="0"/>
        <color indexed="22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zoomScale="70" zoomScaleNormal="70" workbookViewId="0">
      <selection activeCell="A2" sqref="A2"/>
    </sheetView>
  </sheetViews>
  <sheetFormatPr defaultRowHeight="19.5" x14ac:dyDescent="0.25"/>
  <cols>
    <col min="1" max="1" width="9.140625" style="39"/>
    <col min="2" max="2" width="33" style="40" customWidth="1"/>
    <col min="3" max="3" width="15.85546875" style="1" customWidth="1"/>
    <col min="4" max="4" width="19.85546875" style="1" customWidth="1"/>
    <col min="5" max="5" width="14.28515625" style="1" customWidth="1"/>
    <col min="6" max="6" width="12.85546875" style="1" customWidth="1"/>
    <col min="7" max="7" width="14" style="1" customWidth="1"/>
    <col min="8" max="8" width="12.42578125" style="1" customWidth="1"/>
    <col min="9" max="9" width="18.28515625" style="1" customWidth="1"/>
    <col min="10" max="10" width="14.28515625" style="1" customWidth="1"/>
    <col min="11" max="11" width="17.42578125" style="1" customWidth="1"/>
    <col min="12" max="12" width="16.5703125" style="1" customWidth="1"/>
    <col min="13" max="16384" width="9.140625" style="1"/>
  </cols>
  <sheetData>
    <row r="1" spans="1:12" ht="30.75" x14ac:dyDescent="0.25">
      <c r="A1" s="48" t="s">
        <v>39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30.75" x14ac:dyDescent="0.25">
      <c r="A2" s="41" t="s">
        <v>0</v>
      </c>
      <c r="B2" s="42"/>
      <c r="C2" s="42"/>
      <c r="D2" s="43"/>
      <c r="E2" s="44"/>
      <c r="F2" s="45"/>
      <c r="G2" s="44"/>
      <c r="H2" s="45"/>
      <c r="I2" s="43"/>
      <c r="J2" s="46"/>
      <c r="K2" s="47"/>
      <c r="L2" s="46"/>
    </row>
    <row r="3" spans="1:12" ht="20.25" customHeight="1" x14ac:dyDescent="0.25">
      <c r="A3" s="49" t="s">
        <v>1</v>
      </c>
      <c r="B3" s="50" t="s">
        <v>2</v>
      </c>
      <c r="C3" s="2"/>
      <c r="D3" s="3"/>
      <c r="E3" s="4"/>
      <c r="F3" s="5"/>
      <c r="G3" s="6" t="s">
        <v>3</v>
      </c>
      <c r="H3" s="7"/>
      <c r="I3" s="3"/>
      <c r="J3" s="4"/>
      <c r="K3" s="5"/>
      <c r="L3" s="6" t="s">
        <v>4</v>
      </c>
    </row>
    <row r="4" spans="1:12" x14ac:dyDescent="0.25">
      <c r="A4" s="49"/>
      <c r="B4" s="51"/>
      <c r="C4" s="52" t="s">
        <v>38</v>
      </c>
      <c r="D4" s="53"/>
      <c r="E4" s="53"/>
      <c r="F4" s="53"/>
      <c r="G4" s="53"/>
      <c r="H4" s="53"/>
      <c r="I4" s="53"/>
      <c r="J4" s="53"/>
      <c r="K4" s="53"/>
      <c r="L4" s="53"/>
    </row>
    <row r="5" spans="1:12" ht="20.25" customHeight="1" x14ac:dyDescent="0.25">
      <c r="A5" s="49"/>
      <c r="B5" s="51"/>
      <c r="C5" s="54" t="s">
        <v>5</v>
      </c>
      <c r="D5" s="54"/>
      <c r="E5" s="54"/>
      <c r="F5" s="54"/>
      <c r="G5" s="54"/>
      <c r="H5" s="54" t="s">
        <v>6</v>
      </c>
      <c r="I5" s="54"/>
      <c r="J5" s="54"/>
      <c r="K5" s="54"/>
      <c r="L5" s="54"/>
    </row>
    <row r="6" spans="1:12" x14ac:dyDescent="0.25">
      <c r="A6" s="49"/>
      <c r="B6" s="51"/>
      <c r="C6" s="8" t="s">
        <v>7</v>
      </c>
      <c r="D6" s="8" t="s">
        <v>8</v>
      </c>
      <c r="E6" s="8" t="s">
        <v>9</v>
      </c>
      <c r="F6" s="8" t="s">
        <v>10</v>
      </c>
      <c r="G6" s="8" t="s">
        <v>11</v>
      </c>
      <c r="H6" s="8" t="s">
        <v>7</v>
      </c>
      <c r="I6" s="8" t="s">
        <v>8</v>
      </c>
      <c r="J6" s="8" t="s">
        <v>9</v>
      </c>
      <c r="K6" s="8" t="s">
        <v>10</v>
      </c>
      <c r="L6" s="8" t="s">
        <v>11</v>
      </c>
    </row>
    <row r="7" spans="1:12" x14ac:dyDescent="0.25">
      <c r="A7" s="9">
        <v>1</v>
      </c>
      <c r="B7" s="10">
        <f t="shared" ref="B7:L7" si="0">A7+1</f>
        <v>2</v>
      </c>
      <c r="C7" s="10">
        <f t="shared" si="0"/>
        <v>3</v>
      </c>
      <c r="D7" s="10">
        <f t="shared" si="0"/>
        <v>4</v>
      </c>
      <c r="E7" s="10">
        <f t="shared" si="0"/>
        <v>5</v>
      </c>
      <c r="F7" s="10">
        <f t="shared" si="0"/>
        <v>6</v>
      </c>
      <c r="G7" s="10">
        <f t="shared" si="0"/>
        <v>7</v>
      </c>
      <c r="H7" s="10">
        <f t="shared" si="0"/>
        <v>8</v>
      </c>
      <c r="I7" s="10">
        <f t="shared" si="0"/>
        <v>9</v>
      </c>
      <c r="J7" s="10">
        <f t="shared" si="0"/>
        <v>10</v>
      </c>
      <c r="K7" s="10">
        <f t="shared" si="0"/>
        <v>11</v>
      </c>
      <c r="L7" s="10">
        <f t="shared" si="0"/>
        <v>12</v>
      </c>
    </row>
    <row r="8" spans="1:12" s="14" customFormat="1" ht="58.5" x14ac:dyDescent="0.25">
      <c r="A8" s="11" t="s">
        <v>12</v>
      </c>
      <c r="B8" s="12" t="s">
        <v>13</v>
      </c>
      <c r="C8" s="13">
        <f>C9+C14+C18+C19</f>
        <v>561.94399999999996</v>
      </c>
      <c r="D8" s="13">
        <f t="shared" ref="D8:L8" si="1">D9+D14+D18+D19</f>
        <v>68.688999999999993</v>
      </c>
      <c r="E8" s="13">
        <f t="shared" si="1"/>
        <v>49.622</v>
      </c>
      <c r="F8" s="13">
        <f t="shared" si="1"/>
        <v>488.47400000000005</v>
      </c>
      <c r="G8" s="13">
        <f t="shared" si="1"/>
        <v>285.25099999999998</v>
      </c>
      <c r="H8" s="13">
        <f t="shared" si="1"/>
        <v>79.134</v>
      </c>
      <c r="I8" s="13">
        <f t="shared" si="1"/>
        <v>8.4740000000000002</v>
      </c>
      <c r="J8" s="13">
        <f t="shared" si="1"/>
        <v>8.0210000000000008</v>
      </c>
      <c r="K8" s="13">
        <f t="shared" si="1"/>
        <v>69.950999999999993</v>
      </c>
      <c r="L8" s="13">
        <f t="shared" si="1"/>
        <v>42.688000000000002</v>
      </c>
    </row>
    <row r="9" spans="1:12" x14ac:dyDescent="0.25">
      <c r="A9" s="15" t="s">
        <v>14</v>
      </c>
      <c r="B9" s="16" t="s">
        <v>15</v>
      </c>
      <c r="C9" s="17"/>
      <c r="D9" s="18">
        <f>SUM(D11:D13)</f>
        <v>0</v>
      </c>
      <c r="E9" s="18">
        <v>0</v>
      </c>
      <c r="F9" s="18">
        <v>44.841000000000001</v>
      </c>
      <c r="G9" s="18">
        <v>285.25099999999998</v>
      </c>
      <c r="H9" s="17"/>
      <c r="I9" s="18">
        <f>SUM(I11:I13)</f>
        <v>0</v>
      </c>
      <c r="J9" s="18">
        <v>0</v>
      </c>
      <c r="K9" s="18">
        <v>7.3120000000000003</v>
      </c>
      <c r="L9" s="18">
        <v>42.688000000000002</v>
      </c>
    </row>
    <row r="10" spans="1:12" x14ac:dyDescent="0.25">
      <c r="A10" s="15"/>
      <c r="B10" s="19" t="s">
        <v>16</v>
      </c>
      <c r="C10" s="20"/>
      <c r="D10" s="21"/>
      <c r="E10" s="21"/>
      <c r="F10" s="21"/>
      <c r="G10" s="21"/>
      <c r="H10" s="20"/>
      <c r="I10" s="21"/>
      <c r="J10" s="21"/>
      <c r="K10" s="21"/>
      <c r="L10" s="21"/>
    </row>
    <row r="11" spans="1:12" x14ac:dyDescent="0.25">
      <c r="A11" s="15"/>
      <c r="B11" s="22" t="s">
        <v>8</v>
      </c>
      <c r="C11" s="17"/>
      <c r="D11" s="23"/>
      <c r="E11" s="21">
        <v>0</v>
      </c>
      <c r="F11" s="23"/>
      <c r="G11" s="23"/>
      <c r="H11" s="17"/>
      <c r="I11" s="23"/>
      <c r="J11" s="21">
        <v>0</v>
      </c>
      <c r="K11" s="23"/>
      <c r="L11" s="23"/>
    </row>
    <row r="12" spans="1:12" x14ac:dyDescent="0.25">
      <c r="A12" s="15"/>
      <c r="B12" s="22" t="s">
        <v>9</v>
      </c>
      <c r="C12" s="17"/>
      <c r="D12" s="23"/>
      <c r="E12" s="23"/>
      <c r="F12" s="21">
        <v>44.841000000000001</v>
      </c>
      <c r="G12" s="23"/>
      <c r="H12" s="17"/>
      <c r="I12" s="23"/>
      <c r="J12" s="23"/>
      <c r="K12" s="21">
        <v>7.3120000000000003</v>
      </c>
      <c r="L12" s="23"/>
    </row>
    <row r="13" spans="1:12" x14ac:dyDescent="0.25">
      <c r="A13" s="15"/>
      <c r="B13" s="22" t="s">
        <v>10</v>
      </c>
      <c r="C13" s="17"/>
      <c r="D13" s="24"/>
      <c r="E13" s="24"/>
      <c r="F13" s="24"/>
      <c r="G13" s="21">
        <v>285.25099999999998</v>
      </c>
      <c r="H13" s="17"/>
      <c r="I13" s="24"/>
      <c r="J13" s="24"/>
      <c r="K13" s="24"/>
      <c r="L13" s="21">
        <v>42.688000000000002</v>
      </c>
    </row>
    <row r="14" spans="1:12" s="14" customFormat="1" ht="58.5" x14ac:dyDescent="0.25">
      <c r="A14" s="25" t="s">
        <v>17</v>
      </c>
      <c r="B14" s="26" t="s">
        <v>18</v>
      </c>
      <c r="C14" s="13">
        <f t="shared" ref="C14:C24" si="2">SUM(D14:G14)</f>
        <v>0</v>
      </c>
      <c r="D14" s="27">
        <f>D15+D16+D17</f>
        <v>0</v>
      </c>
      <c r="E14" s="27">
        <f>E15+E16+E17</f>
        <v>0</v>
      </c>
      <c r="F14" s="27">
        <f>F15+F16+F17</f>
        <v>0</v>
      </c>
      <c r="G14" s="27">
        <f>G15+G16+G17</f>
        <v>0</v>
      </c>
      <c r="H14" s="13">
        <f t="shared" ref="H14:H24" si="3">SUM(I14:L14)</f>
        <v>0</v>
      </c>
      <c r="I14" s="27">
        <f>I15+I16+I17</f>
        <v>0</v>
      </c>
      <c r="J14" s="27">
        <f>J15+J16+J17</f>
        <v>0</v>
      </c>
      <c r="K14" s="27">
        <f>K15+K16+K17</f>
        <v>0</v>
      </c>
      <c r="L14" s="27">
        <f>L15+L16+L17</f>
        <v>0</v>
      </c>
    </row>
    <row r="15" spans="1:12" ht="39" hidden="1" x14ac:dyDescent="0.25">
      <c r="A15" s="15"/>
      <c r="B15" s="22" t="s">
        <v>19</v>
      </c>
      <c r="C15" s="17">
        <f t="shared" si="2"/>
        <v>0</v>
      </c>
      <c r="D15" s="23"/>
      <c r="E15" s="23"/>
      <c r="F15" s="23"/>
      <c r="G15" s="23"/>
      <c r="H15" s="17">
        <f t="shared" si="3"/>
        <v>0</v>
      </c>
      <c r="I15" s="23"/>
      <c r="J15" s="23"/>
      <c r="K15" s="23"/>
      <c r="L15" s="23"/>
    </row>
    <row r="16" spans="1:12" hidden="1" x14ac:dyDescent="0.25">
      <c r="A16" s="15"/>
      <c r="B16" s="22" t="s">
        <v>20</v>
      </c>
      <c r="C16" s="17">
        <f t="shared" si="2"/>
        <v>0</v>
      </c>
      <c r="D16" s="23"/>
      <c r="E16" s="23"/>
      <c r="F16" s="23"/>
      <c r="G16" s="23"/>
      <c r="H16" s="17">
        <f t="shared" si="3"/>
        <v>0</v>
      </c>
      <c r="I16" s="23"/>
      <c r="J16" s="23"/>
      <c r="K16" s="23"/>
      <c r="L16" s="23"/>
    </row>
    <row r="17" spans="1:12" ht="39" hidden="1" x14ac:dyDescent="0.25">
      <c r="A17" s="15"/>
      <c r="B17" s="22" t="s">
        <v>21</v>
      </c>
      <c r="C17" s="17">
        <f t="shared" si="2"/>
        <v>0</v>
      </c>
      <c r="D17" s="23"/>
      <c r="E17" s="23"/>
      <c r="F17" s="23"/>
      <c r="G17" s="23"/>
      <c r="H17" s="17">
        <f t="shared" si="3"/>
        <v>0</v>
      </c>
      <c r="I17" s="23"/>
      <c r="J17" s="23"/>
      <c r="K17" s="23"/>
      <c r="L17" s="23"/>
    </row>
    <row r="18" spans="1:12" s="14" customFormat="1" ht="39" x14ac:dyDescent="0.25">
      <c r="A18" s="25" t="s">
        <v>22</v>
      </c>
      <c r="B18" s="26" t="s">
        <v>23</v>
      </c>
      <c r="C18" s="13">
        <f t="shared" si="2"/>
        <v>26.8</v>
      </c>
      <c r="D18" s="27"/>
      <c r="E18" s="27"/>
      <c r="F18" s="27">
        <v>26.8</v>
      </c>
      <c r="G18" s="27"/>
      <c r="H18" s="13">
        <f t="shared" si="3"/>
        <v>5.3</v>
      </c>
      <c r="I18" s="27"/>
      <c r="J18" s="27"/>
      <c r="K18" s="27">
        <v>5.3</v>
      </c>
      <c r="L18" s="27"/>
    </row>
    <row r="19" spans="1:12" s="14" customFormat="1" ht="78" x14ac:dyDescent="0.25">
      <c r="A19" s="25" t="s">
        <v>24</v>
      </c>
      <c r="B19" s="26" t="s">
        <v>25</v>
      </c>
      <c r="C19" s="13">
        <f t="shared" si="2"/>
        <v>535.14400000000001</v>
      </c>
      <c r="D19" s="27">
        <v>68.688999999999993</v>
      </c>
      <c r="E19" s="27">
        <v>49.622</v>
      </c>
      <c r="F19" s="27">
        <v>416.83300000000003</v>
      </c>
      <c r="G19" s="27">
        <v>0</v>
      </c>
      <c r="H19" s="13">
        <f t="shared" si="3"/>
        <v>73.834000000000003</v>
      </c>
      <c r="I19" s="27">
        <v>8.4740000000000002</v>
      </c>
      <c r="J19" s="27">
        <v>8.0210000000000008</v>
      </c>
      <c r="K19" s="27">
        <v>57.338999999999999</v>
      </c>
      <c r="L19" s="27">
        <v>0</v>
      </c>
    </row>
    <row r="20" spans="1:12" ht="58.5" x14ac:dyDescent="0.25">
      <c r="A20" s="15" t="s">
        <v>26</v>
      </c>
      <c r="B20" s="28" t="s">
        <v>27</v>
      </c>
      <c r="C20" s="17">
        <f t="shared" si="2"/>
        <v>535.14400000000001</v>
      </c>
      <c r="D20" s="29">
        <f>SUM(D21:D24)</f>
        <v>68.688999999999993</v>
      </c>
      <c r="E20" s="29">
        <f>SUM(E21:E24)</f>
        <v>49.622</v>
      </c>
      <c r="F20" s="29">
        <f>SUM(F21:F24)</f>
        <v>416.83300000000003</v>
      </c>
      <c r="G20" s="29">
        <f>SUM(G21:G24)</f>
        <v>0</v>
      </c>
      <c r="H20" s="17">
        <f t="shared" si="3"/>
        <v>73.834000000000003</v>
      </c>
      <c r="I20" s="29">
        <v>8.4740000000000002</v>
      </c>
      <c r="J20" s="29">
        <v>8.0210000000000008</v>
      </c>
      <c r="K20" s="29">
        <v>57.338999999999999</v>
      </c>
      <c r="L20" s="29">
        <v>0</v>
      </c>
    </row>
    <row r="21" spans="1:12" x14ac:dyDescent="0.25">
      <c r="A21" s="15"/>
      <c r="B21" s="30" t="s">
        <v>8</v>
      </c>
      <c r="C21" s="17">
        <f t="shared" si="2"/>
        <v>68.688999999999993</v>
      </c>
      <c r="D21" s="23">
        <v>68.688999999999993</v>
      </c>
      <c r="E21" s="23"/>
      <c r="F21" s="23"/>
      <c r="G21" s="23"/>
      <c r="H21" s="17">
        <f t="shared" si="3"/>
        <v>8.4740000000000002</v>
      </c>
      <c r="I21" s="23">
        <v>8.4740000000000002</v>
      </c>
      <c r="J21" s="23"/>
      <c r="K21" s="23"/>
      <c r="L21" s="23"/>
    </row>
    <row r="22" spans="1:12" x14ac:dyDescent="0.25">
      <c r="A22" s="15"/>
      <c r="B22" s="30" t="s">
        <v>9</v>
      </c>
      <c r="C22" s="17">
        <f t="shared" si="2"/>
        <v>49.622</v>
      </c>
      <c r="D22" s="23"/>
      <c r="E22" s="23">
        <v>49.622</v>
      </c>
      <c r="F22" s="23"/>
      <c r="G22" s="23"/>
      <c r="H22" s="17">
        <f t="shared" si="3"/>
        <v>8.0210000000000008</v>
      </c>
      <c r="I22" s="23"/>
      <c r="J22" s="23">
        <v>8.0210000000000008</v>
      </c>
      <c r="K22" s="23"/>
      <c r="L22" s="23"/>
    </row>
    <row r="23" spans="1:12" x14ac:dyDescent="0.25">
      <c r="A23" s="15"/>
      <c r="B23" s="30" t="s">
        <v>10</v>
      </c>
      <c r="C23" s="17">
        <f t="shared" si="2"/>
        <v>416.83300000000003</v>
      </c>
      <c r="D23" s="23"/>
      <c r="E23" s="23"/>
      <c r="F23" s="23">
        <v>416.83300000000003</v>
      </c>
      <c r="G23" s="23"/>
      <c r="H23" s="17">
        <f t="shared" si="3"/>
        <v>57.338999999999999</v>
      </c>
      <c r="I23" s="23"/>
      <c r="J23" s="23"/>
      <c r="K23" s="23">
        <v>57.338999999999999</v>
      </c>
      <c r="L23" s="23"/>
    </row>
    <row r="24" spans="1:12" x14ac:dyDescent="0.25">
      <c r="A24" s="15"/>
      <c r="B24" s="30" t="s">
        <v>11</v>
      </c>
      <c r="C24" s="17">
        <f t="shared" si="2"/>
        <v>0</v>
      </c>
      <c r="D24" s="23"/>
      <c r="E24" s="23"/>
      <c r="F24" s="23"/>
      <c r="G24" s="23"/>
      <c r="H24" s="17">
        <f t="shared" si="3"/>
        <v>0</v>
      </c>
      <c r="I24" s="23"/>
      <c r="J24" s="23"/>
      <c r="K24" s="23"/>
      <c r="L24" s="23"/>
    </row>
    <row r="25" spans="1:12" s="14" customFormat="1" ht="39" x14ac:dyDescent="0.25">
      <c r="A25" s="11" t="s">
        <v>28</v>
      </c>
      <c r="B25" s="31" t="s">
        <v>29</v>
      </c>
      <c r="C25" s="13">
        <f>SUM(D25:G25)</f>
        <v>72.863</v>
      </c>
      <c r="D25" s="32">
        <v>2.359</v>
      </c>
      <c r="E25" s="32">
        <v>2.6040000000000001</v>
      </c>
      <c r="F25" s="32">
        <v>38.484999999999999</v>
      </c>
      <c r="G25" s="32">
        <v>29.414999999999999</v>
      </c>
      <c r="H25" s="13">
        <f>SUM(I25:L25)</f>
        <v>10.538</v>
      </c>
      <c r="I25" s="32">
        <v>0.29299999999999998</v>
      </c>
      <c r="J25" s="32">
        <v>0.42099999999999999</v>
      </c>
      <c r="K25" s="32">
        <v>5.5860000000000003</v>
      </c>
      <c r="L25" s="32">
        <v>4.2380000000000004</v>
      </c>
    </row>
    <row r="26" spans="1:12" x14ac:dyDescent="0.25">
      <c r="A26" s="33"/>
      <c r="B26" s="34" t="s">
        <v>30</v>
      </c>
      <c r="C26" s="35">
        <v>0.12970000000000001</v>
      </c>
      <c r="D26" s="36">
        <v>3.4299999999999997E-2</v>
      </c>
      <c r="E26" s="36" t="s">
        <v>37</v>
      </c>
      <c r="F26" s="36">
        <v>7.8799999999999995E-2</v>
      </c>
      <c r="G26" s="36">
        <v>0.1031</v>
      </c>
      <c r="H26" s="35">
        <f>IF(H25&gt;0,IF(H8&gt;0,H25/H8,0),0)</f>
        <v>0.13316652766194051</v>
      </c>
      <c r="I26" s="36">
        <f>IF(I25&gt;0,IF(I8&gt;0,I25/I8,0),0)</f>
        <v>3.4576351191881044E-2</v>
      </c>
      <c r="J26" s="36">
        <f>IF(J25&gt;0,IF(J8&gt;0,J25/J8,0),0)</f>
        <v>5.2487221044757504E-2</v>
      </c>
      <c r="K26" s="36">
        <f>IF(K25&gt;0,IF(K8&gt;0,K25/K8,0),0)</f>
        <v>7.985589912939059E-2</v>
      </c>
      <c r="L26" s="36">
        <f>IF(L25&gt;0,IF(L8&gt;0,L25/L8,0),0)</f>
        <v>9.9278485757121449E-2</v>
      </c>
    </row>
    <row r="27" spans="1:12" x14ac:dyDescent="0.25">
      <c r="A27" s="33" t="s">
        <v>31</v>
      </c>
      <c r="B27" s="34" t="s">
        <v>32</v>
      </c>
      <c r="C27" s="17"/>
      <c r="D27" s="37">
        <v>66.33</v>
      </c>
      <c r="E27" s="37">
        <v>47.018000000000001</v>
      </c>
      <c r="F27" s="37">
        <v>449.98899999999998</v>
      </c>
      <c r="G27" s="37">
        <v>255.83600000000001</v>
      </c>
      <c r="H27" s="17"/>
      <c r="I27" s="37">
        <v>8.1809999999999992</v>
      </c>
      <c r="J27" s="37">
        <v>7.3</v>
      </c>
      <c r="K27" s="37">
        <v>64.364999999999995</v>
      </c>
      <c r="L27" s="38">
        <v>42.018000000000001</v>
      </c>
    </row>
    <row r="28" spans="1:12" s="14" customFormat="1" ht="39" x14ac:dyDescent="0.25">
      <c r="A28" s="11" t="s">
        <v>33</v>
      </c>
      <c r="B28" s="12" t="s">
        <v>34</v>
      </c>
      <c r="C28" s="13">
        <f t="shared" ref="C28" si="4">SUM(D28:G28)</f>
        <v>489.08100000000002</v>
      </c>
      <c r="D28" s="27">
        <v>66.33</v>
      </c>
      <c r="E28" s="27">
        <v>2.177</v>
      </c>
      <c r="F28" s="27">
        <v>164.738</v>
      </c>
      <c r="G28" s="27">
        <v>255.83600000000001</v>
      </c>
      <c r="H28" s="13">
        <f>SUM(I28:L28)</f>
        <v>72.545999999999992</v>
      </c>
      <c r="I28" s="27">
        <v>8.1809999999999992</v>
      </c>
      <c r="J28" s="27">
        <v>0.28799999999999998</v>
      </c>
      <c r="K28" s="27">
        <v>22.059000000000001</v>
      </c>
      <c r="L28" s="27">
        <v>42.018000000000001</v>
      </c>
    </row>
    <row r="29" spans="1:12" ht="39" x14ac:dyDescent="0.25">
      <c r="A29" s="15"/>
      <c r="B29" s="22" t="s">
        <v>0</v>
      </c>
      <c r="C29" s="17">
        <f>SUM(D29:G29)</f>
        <v>489.08100000000002</v>
      </c>
      <c r="D29" s="23">
        <v>66.33</v>
      </c>
      <c r="E29" s="23">
        <v>2.177</v>
      </c>
      <c r="F29" s="23">
        <f>156.849+3.578+4.311</f>
        <v>164.738</v>
      </c>
      <c r="G29" s="23">
        <v>255.83600000000001</v>
      </c>
      <c r="H29" s="17">
        <f>SUM(I29:L29)</f>
        <v>72.164000000000001</v>
      </c>
      <c r="I29" s="23">
        <v>8.1809999999999992</v>
      </c>
      <c r="J29" s="23">
        <v>0.28799999999999998</v>
      </c>
      <c r="K29" s="23">
        <f>20.747+0.93</f>
        <v>21.677</v>
      </c>
      <c r="L29" s="23">
        <v>42.018000000000001</v>
      </c>
    </row>
    <row r="30" spans="1:12" s="14" customFormat="1" ht="39" x14ac:dyDescent="0.25">
      <c r="A30" s="25" t="s">
        <v>35</v>
      </c>
      <c r="B30" s="26" t="s">
        <v>36</v>
      </c>
      <c r="C30" s="13">
        <f>SUM(D30:G30)</f>
        <v>0</v>
      </c>
      <c r="D30" s="27">
        <v>0</v>
      </c>
      <c r="E30" s="27">
        <v>0</v>
      </c>
      <c r="F30" s="27">
        <v>0</v>
      </c>
      <c r="G30" s="27">
        <v>0</v>
      </c>
      <c r="H30" s="13">
        <v>0</v>
      </c>
      <c r="I30" s="27">
        <v>0</v>
      </c>
      <c r="J30" s="27">
        <v>0</v>
      </c>
      <c r="K30" s="27">
        <v>0</v>
      </c>
      <c r="L30" s="27">
        <v>0</v>
      </c>
    </row>
  </sheetData>
  <protectedRanges>
    <protectedRange sqref="I24:L24 D14:G14 I14:L14 I16:L17 E18:G18 J18:L18 D19:G20 I30:L30 D28:G28 I19:L22 I28:L28 I23:J23 L23 D21 D30:G30" name="Диапазон1"/>
    <protectedRange sqref="D11:D12 E12 I11:I12 J12 L11:L12 K11" name="Диапазон1_1"/>
    <protectedRange sqref="I15:J15 G12 D22:G24 K23 E21:G21 D15:G17 I29:L29 D29:G29 F11:G11" name="Диапазон1_3"/>
    <protectedRange sqref="D18 I18" name="Диапазон1_4"/>
  </protectedRanges>
  <mergeCells count="6">
    <mergeCell ref="A1:L1"/>
    <mergeCell ref="A3:A6"/>
    <mergeCell ref="B3:B6"/>
    <mergeCell ref="C4:L4"/>
    <mergeCell ref="C5:G5"/>
    <mergeCell ref="H5:L5"/>
  </mergeCells>
  <conditionalFormatting sqref="I29:L29 D29:G29 I15:L17 L11 J12 D11:D12 D10:G10 E12 I11:I12 D15:G17 I21:L24 D21:G24 F11 G11:G12 I10:L10">
    <cfRule type="cellIs" dxfId="1" priority="198" stopIfTrue="1" operator="equal">
      <formula>0</formula>
    </cfRule>
  </conditionalFormatting>
  <conditionalFormatting sqref="I26:L26 D26:G26">
    <cfRule type="cellIs" dxfId="0" priority="195" stopIfTrue="1" operator="equal">
      <formula>0</formula>
    </cfRule>
  </conditionalFormatting>
  <pageMargins left="0.48" right="0.15748031496062992" top="0.15748031496062992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Ветлужских Андрей Олегович</cp:lastModifiedBy>
  <cp:lastPrinted>2015-09-02T08:22:27Z</cp:lastPrinted>
  <dcterms:created xsi:type="dcterms:W3CDTF">2015-09-02T08:04:36Z</dcterms:created>
  <dcterms:modified xsi:type="dcterms:W3CDTF">2015-10-01T10:47:21Z</dcterms:modified>
</cp:coreProperties>
</file>