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1505"/>
  </bookViews>
  <sheets>
    <sheet name="2016 г.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C13" i="1"/>
  <c r="C12"/>
  <c r="C5"/>
  <c r="C15" l="1"/>
  <c r="C6"/>
  <c r="G17"/>
  <c r="F10"/>
  <c r="C10" s="1"/>
  <c r="F9"/>
  <c r="C14"/>
  <c r="F7" l="1"/>
  <c r="F6" s="1"/>
  <c r="G11" s="1"/>
  <c r="C9"/>
  <c r="C17"/>
  <c r="D5"/>
  <c r="E5" s="1"/>
  <c r="F5" s="1"/>
  <c r="G5" s="1"/>
  <c r="D16"/>
  <c r="E16" l="1"/>
  <c r="D15"/>
  <c r="C11" l="1"/>
  <c r="G7"/>
  <c r="G6" s="1"/>
  <c r="F16" l="1"/>
  <c r="G16" l="1"/>
  <c r="G15" l="1"/>
</calcChain>
</file>

<file path=xl/sharedStrings.xml><?xml version="1.0" encoding="utf-8"?>
<sst xmlns="http://schemas.openxmlformats.org/spreadsheetml/2006/main" count="24" uniqueCount="21">
  <si>
    <t>ОАО "Пятигорские электрические сети"</t>
  </si>
  <si>
    <t>№
п/п</t>
  </si>
  <si>
    <t>Показатели</t>
  </si>
  <si>
    <r>
      <t xml:space="preserve">Период регулирования </t>
    </r>
    <r>
      <rPr>
        <b/>
        <sz val="10"/>
        <rFont val="Times New Roman"/>
        <family val="1"/>
        <charset val="204"/>
      </rPr>
      <t>2016 г.</t>
    </r>
  </si>
  <si>
    <t>Всего</t>
  </si>
  <si>
    <t>ВН</t>
  </si>
  <si>
    <t>СН1</t>
  </si>
  <si>
    <t>СН2</t>
  </si>
  <si>
    <t>НН</t>
  </si>
  <si>
    <t>1.</t>
  </si>
  <si>
    <t xml:space="preserve">Поступление эл.энергии в сеть , ВСЕГО </t>
  </si>
  <si>
    <t>из смежной сети, всего</t>
  </si>
  <si>
    <t>в том числе из сети</t>
  </si>
  <si>
    <t xml:space="preserve">Потери электроэнергии в сети </t>
  </si>
  <si>
    <t>то же в %</t>
  </si>
  <si>
    <t xml:space="preserve">Полезный отпуск из сети </t>
  </si>
  <si>
    <t>3.1</t>
  </si>
  <si>
    <t>Объем электрической энергии, млн.кВт.ч.</t>
  </si>
  <si>
    <t>в т.ч.                                                                                           поступление из ФСК</t>
  </si>
  <si>
    <t>поступление из филиала ПАО "МРСК СК - "Ставропольэнерго"</t>
  </si>
  <si>
    <t xml:space="preserve">Баланс электрической энергии  ОАО "Пятигорские электрические сети" по уровням напряжения, используемый для ценообразования на 2016 г. 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</si>
</sst>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5" fillId="0" borderId="0"/>
  </cellStyleXfs>
  <cellXfs count="36">
    <xf numFmtId="0" fontId="0" fillId="0" borderId="0" xfId="0"/>
    <xf numFmtId="0" fontId="3" fillId="0" borderId="1" xfId="3" applyNumberFormat="1" applyFont="1" applyFill="1" applyBorder="1" applyAlignment="1" applyProtection="1">
      <alignment horizontal="center" vertical="center" wrapText="1"/>
    </xf>
    <xf numFmtId="0" fontId="3" fillId="0" borderId="5" xfId="3" applyNumberFormat="1" applyFont="1" applyFill="1" applyBorder="1" applyAlignment="1" applyProtection="1">
      <alignment horizontal="center" vertical="center"/>
    </xf>
    <xf numFmtId="0" fontId="3" fillId="0" borderId="5" xfId="3" applyNumberFormat="1" applyFont="1" applyFill="1" applyBorder="1" applyAlignment="1" applyProtection="1">
      <alignment horizontal="center" vertical="center" wrapText="1"/>
    </xf>
    <xf numFmtId="0" fontId="3" fillId="2" borderId="6" xfId="3" applyNumberFormat="1" applyFont="1" applyFill="1" applyBorder="1" applyAlignment="1" applyProtection="1">
      <alignment horizontal="center" vertical="center" wrapText="1"/>
    </xf>
    <xf numFmtId="0" fontId="3" fillId="2" borderId="7" xfId="3" applyNumberFormat="1" applyFont="1" applyFill="1" applyBorder="1" applyAlignment="1" applyProtection="1">
      <alignment horizontal="center" vertical="center" wrapText="1"/>
    </xf>
    <xf numFmtId="0" fontId="3" fillId="2" borderId="8" xfId="3" applyNumberFormat="1" applyFont="1" applyFill="1" applyBorder="1" applyAlignment="1" applyProtection="1">
      <alignment horizontal="center" vertical="center" wrapText="1"/>
    </xf>
    <xf numFmtId="0" fontId="3" fillId="0" borderId="6" xfId="3" applyNumberFormat="1" applyFont="1" applyFill="1" applyBorder="1" applyAlignment="1" applyProtection="1">
      <alignment horizontal="center" vertical="center" wrapText="1"/>
    </xf>
    <xf numFmtId="0" fontId="3" fillId="0" borderId="7" xfId="3" applyNumberFormat="1" applyFont="1" applyFill="1" applyBorder="1" applyAlignment="1" applyProtection="1">
      <alignment horizontal="center" vertical="center" wrapText="1"/>
    </xf>
    <xf numFmtId="0" fontId="3" fillId="0" borderId="8" xfId="3" applyNumberFormat="1" applyFont="1" applyFill="1" applyBorder="1" applyAlignment="1" applyProtection="1">
      <alignment horizontal="center" vertical="center" wrapText="1"/>
    </xf>
    <xf numFmtId="0" fontId="3" fillId="0" borderId="9" xfId="3" applyNumberFormat="1" applyFont="1" applyFill="1" applyBorder="1" applyAlignment="1" applyProtection="1">
      <alignment horizontal="center" vertical="center"/>
    </xf>
    <xf numFmtId="0" fontId="3" fillId="0" borderId="9" xfId="3" applyNumberFormat="1" applyFont="1" applyFill="1" applyBorder="1" applyAlignment="1" applyProtection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9" xfId="3" applyFont="1" applyBorder="1" applyAlignment="1">
      <alignment vertical="center" wrapText="1"/>
    </xf>
    <xf numFmtId="164" fontId="6" fillId="2" borderId="7" xfId="3" applyNumberFormat="1" applyFont="1" applyFill="1" applyBorder="1" applyAlignment="1">
      <alignment horizontal="center" vertical="center"/>
    </xf>
    <xf numFmtId="164" fontId="6" fillId="2" borderId="8" xfId="3" applyNumberFormat="1" applyFont="1" applyFill="1" applyBorder="1" applyAlignment="1">
      <alignment horizontal="center" vertical="center"/>
    </xf>
    <xf numFmtId="0" fontId="6" fillId="2" borderId="7" xfId="3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3" fillId="0" borderId="12" xfId="3" applyNumberFormat="1" applyFont="1" applyFill="1" applyBorder="1" applyAlignment="1" applyProtection="1">
      <alignment horizontal="center" vertical="center" wrapText="1"/>
    </xf>
    <xf numFmtId="0" fontId="3" fillId="0" borderId="10" xfId="3" applyNumberFormat="1" applyFont="1" applyFill="1" applyBorder="1" applyAlignment="1" applyProtection="1">
      <alignment horizontal="center" vertical="center" wrapText="1"/>
    </xf>
    <xf numFmtId="0" fontId="3" fillId="0" borderId="11" xfId="3" applyNumberFormat="1" applyFont="1" applyFill="1" applyBorder="1" applyAlignment="1" applyProtection="1">
      <alignment horizontal="center" vertical="center" wrapText="1"/>
    </xf>
    <xf numFmtId="0" fontId="3" fillId="0" borderId="13" xfId="3" applyNumberFormat="1" applyFont="1" applyFill="1" applyBorder="1" applyAlignment="1" applyProtection="1">
      <alignment horizontal="center" vertical="center" wrapText="1"/>
    </xf>
    <xf numFmtId="0" fontId="3" fillId="0" borderId="2" xfId="3" applyNumberFormat="1" applyFont="1" applyFill="1" applyBorder="1" applyAlignment="1" applyProtection="1">
      <alignment horizontal="center" vertical="center" wrapText="1"/>
    </xf>
    <xf numFmtId="0" fontId="3" fillId="0" borderId="3" xfId="3" applyNumberFormat="1" applyFont="1" applyFill="1" applyBorder="1" applyAlignment="1" applyProtection="1">
      <alignment horizontal="center" vertical="center" wrapText="1"/>
    </xf>
    <xf numFmtId="0" fontId="3" fillId="0" borderId="4" xfId="3" applyNumberFormat="1" applyFont="1" applyFill="1" applyBorder="1" applyAlignment="1" applyProtection="1">
      <alignment horizontal="center" vertical="center" wrapText="1"/>
    </xf>
    <xf numFmtId="10" fontId="6" fillId="2" borderId="7" xfId="1" applyNumberFormat="1" applyFont="1" applyFill="1" applyBorder="1" applyAlignment="1">
      <alignment horizontal="center" vertical="center"/>
    </xf>
    <xf numFmtId="10" fontId="6" fillId="2" borderId="7" xfId="3" applyNumberFormat="1" applyFont="1" applyFill="1" applyBorder="1" applyAlignment="1">
      <alignment horizontal="center" vertical="center"/>
    </xf>
    <xf numFmtId="10" fontId="6" fillId="2" borderId="8" xfId="3" applyNumberFormat="1" applyFont="1" applyFill="1" applyBorder="1" applyAlignment="1">
      <alignment horizontal="center" vertical="center"/>
    </xf>
    <xf numFmtId="164" fontId="6" fillId="2" borderId="6" xfId="3" applyNumberFormat="1" applyFont="1" applyFill="1" applyBorder="1" applyAlignment="1">
      <alignment horizontal="center" vertical="center"/>
    </xf>
    <xf numFmtId="10" fontId="6" fillId="2" borderId="6" xfId="3" applyNumberFormat="1" applyFont="1" applyFill="1" applyBorder="1" applyAlignment="1">
      <alignment horizontal="center" vertical="center"/>
    </xf>
    <xf numFmtId="164" fontId="6" fillId="2" borderId="14" xfId="3" applyNumberFormat="1" applyFont="1" applyFill="1" applyBorder="1" applyAlignment="1">
      <alignment horizontal="center" vertical="center"/>
    </xf>
    <xf numFmtId="164" fontId="6" fillId="2" borderId="15" xfId="3" applyNumberFormat="1" applyFont="1" applyFill="1" applyBorder="1" applyAlignment="1">
      <alignment horizontal="center" vertical="center"/>
    </xf>
    <xf numFmtId="164" fontId="6" fillId="2" borderId="16" xfId="3" applyNumberFormat="1" applyFont="1" applyFill="1" applyBorder="1" applyAlignment="1">
      <alignment horizontal="center" vertical="center"/>
    </xf>
    <xf numFmtId="49" fontId="3" fillId="0" borderId="17" xfId="3" applyNumberFormat="1" applyFont="1" applyBorder="1" applyAlignment="1">
      <alignment horizontal="center" vertical="center" wrapText="1"/>
    </xf>
    <xf numFmtId="0" fontId="6" fillId="0" borderId="17" xfId="3" applyFont="1" applyBorder="1" applyAlignment="1">
      <alignment horizontal="left" vertical="center" wrapText="1"/>
    </xf>
    <xf numFmtId="0" fontId="4" fillId="0" borderId="18" xfId="2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_methodics230802-pril1-3" xfId="3"/>
    <cellStyle name="Обычный_Книга1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medova\Documents\&#1052;&#1072;&#1090;&#1077;&#1088;&#1080;&#1072;&#1083;&#1099;%20&#1076;&#1083;&#1103;%20&#1088;&#1072;&#1089;&#1095;&#1077;&#1090;&#1072;%20&#1090;&#1072;&#1088;&#1080;&#1092;&#1086;&#1074;,%20&#1053;&#1042;&#1042;%20&#1087;&#1086;%20&#1088;&#1077;&#1075;&#1091;&#1083;&#1080;&#1088;&#1091;&#1077;&#1084;&#1099;&#1084;%20&#1074;&#1080;&#1076;&#1072;&#1084;%20&#1076;&#1077;&#1103;&#1090;&#1077;&#1083;&#1100;&#1085;&#1086;&#1089;&#1090;&#1080;\&#1055;&#1088;&#1086;&#1075;&#1085;&#1086;&#1079;%20&#1085;&#1072;%202016%20&#1075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ал-я ээ "/>
      <sheetName val="сравнит.ээ"/>
      <sheetName val="таб 1.6 "/>
      <sheetName val="таб.1.3"/>
      <sheetName val="таб.1.4"/>
      <sheetName val="таб 1.5"/>
      <sheetName val="таб. 1.30 "/>
      <sheetName val="структура ПО на 2014  для РТК"/>
      <sheetName val="разбивка по полугодиям"/>
      <sheetName val="таблица 1.12"/>
      <sheetName val="У.Е. на 01.01.15 пст"/>
      <sheetName val="У.Е. на 01.01.15 ВЛ, КЛ"/>
      <sheetName val="условные единицы"/>
      <sheetName val="расчет индексации подконт.расхо"/>
      <sheetName val="таб п 1.15"/>
      <sheetName val="прочие для передачи ээ"/>
      <sheetName val="информ.програм.услуги"/>
      <sheetName val="услуги связи"/>
      <sheetName val="таб 1 1.21.3"/>
      <sheetName val="расчет дивидендов"/>
      <sheetName val="расчет налога на имущество"/>
      <sheetName val="таб 1.17"/>
      <sheetName val="расчет средств на инвестпрограм"/>
      <sheetName val="расчет выпад доходов до 15 кВт"/>
      <sheetName val="услуги сторон.орган."/>
      <sheetName val="охрана труда"/>
      <sheetName val="оформление земли ТП"/>
      <sheetName val="расчет материалов"/>
      <sheetName val="расчет материалов на 2016 ПТО"/>
      <sheetName val="ГСМ"/>
      <sheetName val="запчасти на капремонт"/>
      <sheetName val="спецодежда"/>
      <sheetName val="таб. 1.20."/>
      <sheetName val="таб 1.16"/>
      <sheetName val="план соцразвития"/>
      <sheetName val="прилож 1"/>
      <sheetName val="прилож 2"/>
      <sheetName val="прилож 3"/>
      <sheetName val="прилож 4"/>
      <sheetName val="прилож 5"/>
      <sheetName val="титульный лист"/>
      <sheetName val="перечень "/>
      <sheetName val="таб 1.17.1"/>
      <sheetName val="таб. 1.20.1."/>
      <sheetName val="ставка на содержание"/>
      <sheetName val="ставка потерь"/>
      <sheetName val="таблица 1.27"/>
      <sheetName val="НВВ на 2016 г."/>
      <sheetName val="НВВ сеть РТК на 2016 "/>
      <sheetName val="НВВ сбыт РТК 2016"/>
      <sheetName val="Расчет котлов дохода на 2016"/>
      <sheetName val="Свод НВВ"/>
      <sheetName val="Расчет платы МРСК,  ФСК"/>
      <sheetName val="Лист2"/>
    </sheetNames>
    <sheetDataSet>
      <sheetData sheetId="0"/>
      <sheetData sheetId="1"/>
      <sheetData sheetId="2">
        <row r="50">
          <cell r="G50">
            <v>264.149</v>
          </cell>
        </row>
        <row r="51">
          <cell r="C51">
            <v>72.260999999999996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O11" sqref="O11"/>
    </sheetView>
  </sheetViews>
  <sheetFormatPr defaultRowHeight="15"/>
  <cols>
    <col min="1" max="1" width="7.28515625" customWidth="1"/>
    <col min="2" max="2" width="39.42578125" bestFit="1" customWidth="1"/>
    <col min="3" max="3" width="15.140625" customWidth="1"/>
    <col min="4" max="4" width="12.28515625" customWidth="1"/>
    <col min="5" max="5" width="12.7109375" customWidth="1"/>
    <col min="6" max="6" width="14.28515625" bestFit="1" customWidth="1"/>
    <col min="7" max="7" width="12.28515625" customWidth="1"/>
  </cols>
  <sheetData>
    <row r="1" spans="1:7" ht="95.25" customHeight="1" thickBot="1">
      <c r="A1" s="35" t="s">
        <v>20</v>
      </c>
      <c r="B1" s="35"/>
      <c r="C1" s="35"/>
      <c r="D1" s="35"/>
      <c r="E1" s="35"/>
      <c r="F1" s="35"/>
      <c r="G1" s="35"/>
    </row>
    <row r="2" spans="1:7" ht="15" customHeight="1">
      <c r="A2" s="1" t="s">
        <v>1</v>
      </c>
      <c r="B2" s="1" t="s">
        <v>2</v>
      </c>
      <c r="C2" s="22" t="s">
        <v>3</v>
      </c>
      <c r="D2" s="23"/>
      <c r="E2" s="23"/>
      <c r="F2" s="23"/>
      <c r="G2" s="24"/>
    </row>
    <row r="3" spans="1:7" ht="15" customHeight="1">
      <c r="A3" s="18"/>
      <c r="B3" s="18"/>
      <c r="C3" s="19" t="s">
        <v>17</v>
      </c>
      <c r="D3" s="20"/>
      <c r="E3" s="20"/>
      <c r="F3" s="20"/>
      <c r="G3" s="21"/>
    </row>
    <row r="4" spans="1:7">
      <c r="A4" s="2"/>
      <c r="B4" s="3"/>
      <c r="C4" s="7" t="s">
        <v>4</v>
      </c>
      <c r="D4" s="8" t="s">
        <v>5</v>
      </c>
      <c r="E4" s="8" t="s">
        <v>6</v>
      </c>
      <c r="F4" s="8" t="s">
        <v>7</v>
      </c>
      <c r="G4" s="9" t="s">
        <v>8</v>
      </c>
    </row>
    <row r="5" spans="1:7">
      <c r="A5" s="10">
        <v>1</v>
      </c>
      <c r="B5" s="11">
        <v>2</v>
      </c>
      <c r="C5" s="4">
        <f>B5+1</f>
        <v>3</v>
      </c>
      <c r="D5" s="5">
        <f t="shared" ref="D5:G5" si="0">C5+1</f>
        <v>4</v>
      </c>
      <c r="E5" s="5">
        <f t="shared" si="0"/>
        <v>5</v>
      </c>
      <c r="F5" s="5">
        <f t="shared" si="0"/>
        <v>6</v>
      </c>
      <c r="G5" s="6">
        <f t="shared" si="0"/>
        <v>7</v>
      </c>
    </row>
    <row r="6" spans="1:7">
      <c r="A6" s="12" t="s">
        <v>9</v>
      </c>
      <c r="B6" s="13" t="s">
        <v>10</v>
      </c>
      <c r="C6" s="28">
        <f>C12+C13</f>
        <v>558.6</v>
      </c>
      <c r="D6" s="14">
        <v>67.56</v>
      </c>
      <c r="E6" s="14">
        <v>52.033000000000001</v>
      </c>
      <c r="F6" s="14">
        <f>F12+F13+F7</f>
        <v>490.12700000000001</v>
      </c>
      <c r="G6" s="15">
        <f>G12+G13+G7</f>
        <v>302.20600000000002</v>
      </c>
    </row>
    <row r="7" spans="1:7">
      <c r="A7" s="12"/>
      <c r="B7" s="13" t="s">
        <v>11</v>
      </c>
      <c r="C7" s="28"/>
      <c r="D7" s="14"/>
      <c r="E7" s="14"/>
      <c r="F7" s="14">
        <f>SUM(F9:F11)</f>
        <v>48.361000000000004</v>
      </c>
      <c r="G7" s="15">
        <f>SUM(G9:G11)</f>
        <v>302.20600000000002</v>
      </c>
    </row>
    <row r="8" spans="1:7">
      <c r="A8" s="12"/>
      <c r="B8" s="13" t="s">
        <v>12</v>
      </c>
      <c r="C8" s="28"/>
      <c r="D8" s="14"/>
      <c r="E8" s="14"/>
      <c r="F8" s="14"/>
      <c r="G8" s="15"/>
    </row>
    <row r="9" spans="1:7">
      <c r="A9" s="12"/>
      <c r="B9" s="13" t="s">
        <v>5</v>
      </c>
      <c r="C9" s="28">
        <f>SUM(D9:G9)</f>
        <v>2.7590000000000074</v>
      </c>
      <c r="D9" s="14"/>
      <c r="E9" s="14"/>
      <c r="F9" s="14">
        <f>D13-D14-D17</f>
        <v>2.7590000000000074</v>
      </c>
      <c r="G9" s="15"/>
    </row>
    <row r="10" spans="1:7">
      <c r="A10" s="12"/>
      <c r="B10" s="13" t="s">
        <v>6</v>
      </c>
      <c r="C10" s="28">
        <f>SUM(D10:F10)</f>
        <v>45.601999999999997</v>
      </c>
      <c r="D10" s="14"/>
      <c r="E10" s="16"/>
      <c r="F10" s="14">
        <f>E13-E14-E17</f>
        <v>45.601999999999997</v>
      </c>
      <c r="G10" s="17"/>
    </row>
    <row r="11" spans="1:7">
      <c r="A11" s="12"/>
      <c r="B11" s="13" t="s">
        <v>7</v>
      </c>
      <c r="C11" s="28">
        <f>SUM(D11:G11)</f>
        <v>302.20600000000002</v>
      </c>
      <c r="D11" s="14"/>
      <c r="E11" s="14"/>
      <c r="F11" s="14"/>
      <c r="G11" s="15">
        <f>F6-F14-F17</f>
        <v>302.20600000000002</v>
      </c>
    </row>
    <row r="12" spans="1:7" ht="25.5">
      <c r="A12" s="12"/>
      <c r="B12" s="13" t="s">
        <v>18</v>
      </c>
      <c r="C12" s="28">
        <f t="shared" ref="C12:C13" si="1">SUM(D12:G12)</f>
        <v>25</v>
      </c>
      <c r="D12" s="14"/>
      <c r="E12" s="14"/>
      <c r="F12" s="14">
        <v>25</v>
      </c>
      <c r="G12" s="15"/>
    </row>
    <row r="13" spans="1:7" ht="25.5">
      <c r="A13" s="12"/>
      <c r="B13" s="13" t="s">
        <v>19</v>
      </c>
      <c r="C13" s="28">
        <f t="shared" si="1"/>
        <v>533.6</v>
      </c>
      <c r="D13" s="14">
        <v>67.56</v>
      </c>
      <c r="E13" s="14">
        <v>49.274000000000001</v>
      </c>
      <c r="F13" s="14">
        <v>416.76600000000002</v>
      </c>
      <c r="G13" s="15"/>
    </row>
    <row r="14" spans="1:7">
      <c r="A14" s="12">
        <v>2</v>
      </c>
      <c r="B14" s="13" t="s">
        <v>13</v>
      </c>
      <c r="C14" s="28">
        <f>'[1]таб 1.6 '!C51</f>
        <v>72.260999999999996</v>
      </c>
      <c r="D14" s="14">
        <v>0.90100000000000002</v>
      </c>
      <c r="E14" s="14">
        <v>1.587</v>
      </c>
      <c r="F14" s="14">
        <v>31.722000000000001</v>
      </c>
      <c r="G14" s="15">
        <v>38.052</v>
      </c>
    </row>
    <row r="15" spans="1:7">
      <c r="A15" s="12"/>
      <c r="B15" s="13" t="s">
        <v>14</v>
      </c>
      <c r="C15" s="29">
        <f>C14/C6</f>
        <v>0.12936090225563909</v>
      </c>
      <c r="D15" s="25">
        <f>D14/D13</f>
        <v>1.3336293664890468E-2</v>
      </c>
      <c r="E15" s="26">
        <v>3.2199999999999999E-2</v>
      </c>
      <c r="F15" s="26">
        <v>6.4799999999999996E-2</v>
      </c>
      <c r="G15" s="27">
        <f>G14/G6</f>
        <v>0.1259141115662826</v>
      </c>
    </row>
    <row r="16" spans="1:7">
      <c r="A16" s="12">
        <v>3</v>
      </c>
      <c r="B16" s="13" t="s">
        <v>15</v>
      </c>
      <c r="C16" s="28"/>
      <c r="D16" s="14">
        <f>D6-D14</f>
        <v>66.659000000000006</v>
      </c>
      <c r="E16" s="14">
        <f>E6-E14</f>
        <v>50.445999999999998</v>
      </c>
      <c r="F16" s="14">
        <f>F6-F14</f>
        <v>458.40500000000003</v>
      </c>
      <c r="G16" s="15">
        <f>G6-G14</f>
        <v>264.154</v>
      </c>
    </row>
    <row r="17" spans="1:7" ht="30" customHeight="1" thickBot="1">
      <c r="A17" s="33" t="s">
        <v>16</v>
      </c>
      <c r="B17" s="34" t="s">
        <v>0</v>
      </c>
      <c r="C17" s="30">
        <f>SUM(D17:G17)</f>
        <v>486.33300000000003</v>
      </c>
      <c r="D17" s="31">
        <v>63.9</v>
      </c>
      <c r="E17" s="31">
        <v>2.085</v>
      </c>
      <c r="F17" s="31">
        <v>156.19900000000001</v>
      </c>
      <c r="G17" s="32">
        <f>'[1]таб 1.6 '!G50</f>
        <v>264.149</v>
      </c>
    </row>
  </sheetData>
  <mergeCells count="5">
    <mergeCell ref="C3:G3"/>
    <mergeCell ref="C2:G2"/>
    <mergeCell ref="A1:G1"/>
    <mergeCell ref="A2:A4"/>
    <mergeCell ref="B2:B4"/>
  </mergeCells>
  <pageMargins left="1.07" right="0.1574803149606299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 г.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Мамедова Светлана В.</dc:creator>
  <cp:lastModifiedBy>Мамедова Светлана В.</cp:lastModifiedBy>
  <cp:lastPrinted>2016-02-29T08:26:55Z</cp:lastPrinted>
  <dcterms:created xsi:type="dcterms:W3CDTF">2016-02-29T07:40:04Z</dcterms:created>
  <dcterms:modified xsi:type="dcterms:W3CDTF">2016-02-29T08:51:06Z</dcterms:modified>
</cp:coreProperties>
</file>