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60" windowWidth="28455" windowHeight="11985" firstSheet="3" activeTab="11"/>
  </bookViews>
  <sheets>
    <sheet name="январь 2019 г." sheetId="1" r:id="rId1"/>
    <sheet name="февраль 2019 г." sheetId="2" r:id="rId2"/>
    <sheet name="март 2019 г." sheetId="3" r:id="rId3"/>
    <sheet name="апрель 2019 г." sheetId="4" r:id="rId4"/>
    <sheet name="май 2019 г." sheetId="5" r:id="rId5"/>
    <sheet name="июнь 2019 г." sheetId="6" r:id="rId6"/>
    <sheet name="июль 2019 г." sheetId="7" r:id="rId7"/>
    <sheet name="август 2019 г." sheetId="8" r:id="rId8"/>
    <sheet name="сентябрь 2019 г." sheetId="9" r:id="rId9"/>
    <sheet name="октябрь 2019 г." sheetId="10" r:id="rId10"/>
    <sheet name="ноябрь 2019 г." sheetId="11" r:id="rId11"/>
    <sheet name="декабрь 2019 г." sheetId="12" r:id="rId12"/>
  </sheets>
  <calcPr calcId="125725"/>
</workbook>
</file>

<file path=xl/calcChain.xml><?xml version="1.0" encoding="utf-8"?>
<calcChain xmlns="http://schemas.openxmlformats.org/spreadsheetml/2006/main">
  <c r="K9" i="12"/>
  <c r="F8"/>
  <c r="F10" s="1"/>
  <c r="J10"/>
  <c r="I10"/>
  <c r="H10"/>
  <c r="E10"/>
  <c r="D10"/>
  <c r="C10"/>
  <c r="G9"/>
  <c r="G8" s="1"/>
  <c r="K8" s="1"/>
  <c r="K10" s="1"/>
  <c r="B9"/>
  <c r="B8" s="1"/>
  <c r="K9" i="11"/>
  <c r="G9" s="1"/>
  <c r="G8" s="1"/>
  <c r="K8" s="1"/>
  <c r="K10" s="1"/>
  <c r="F8"/>
  <c r="J10"/>
  <c r="I10"/>
  <c r="H10"/>
  <c r="F10"/>
  <c r="E10"/>
  <c r="D10"/>
  <c r="C10"/>
  <c r="B9"/>
  <c r="B8"/>
  <c r="K9" i="10"/>
  <c r="G9" s="1"/>
  <c r="G8" s="1"/>
  <c r="K8" s="1"/>
  <c r="K10" s="1"/>
  <c r="F8"/>
  <c r="J10"/>
  <c r="I10"/>
  <c r="H10"/>
  <c r="F10"/>
  <c r="E10"/>
  <c r="D10"/>
  <c r="C10"/>
  <c r="B9"/>
  <c r="B8"/>
  <c r="K9" i="9"/>
  <c r="G9" s="1"/>
  <c r="G8" s="1"/>
  <c r="K8" s="1"/>
  <c r="K10" s="1"/>
  <c r="F8"/>
  <c r="J10"/>
  <c r="I10"/>
  <c r="H10"/>
  <c r="F10"/>
  <c r="E10"/>
  <c r="D10"/>
  <c r="C10"/>
  <c r="B9"/>
  <c r="B8" s="1"/>
  <c r="K9" i="8"/>
  <c r="G9" s="1"/>
  <c r="G8" s="1"/>
  <c r="K8" s="1"/>
  <c r="K10" s="1"/>
  <c r="F8"/>
  <c r="F10" s="1"/>
  <c r="F8" i="7"/>
  <c r="J10" i="8"/>
  <c r="I10"/>
  <c r="H10"/>
  <c r="E10"/>
  <c r="D10"/>
  <c r="C10"/>
  <c r="B9"/>
  <c r="B8" s="1"/>
  <c r="K9" i="7"/>
  <c r="J10"/>
  <c r="I10"/>
  <c r="H10"/>
  <c r="E10"/>
  <c r="D10"/>
  <c r="C10"/>
  <c r="G9"/>
  <c r="G8" s="1"/>
  <c r="K8" s="1"/>
  <c r="K10" s="1"/>
  <c r="B9"/>
  <c r="B8" s="1"/>
  <c r="F10"/>
  <c r="K9" i="6"/>
  <c r="F8"/>
  <c r="F10" s="1"/>
  <c r="J10"/>
  <c r="I10"/>
  <c r="H10"/>
  <c r="E10"/>
  <c r="D10"/>
  <c r="C10"/>
  <c r="G9"/>
  <c r="G8" s="1"/>
  <c r="K8" s="1"/>
  <c r="K10" s="1"/>
  <c r="B9"/>
  <c r="B8" s="1"/>
  <c r="K9" i="5"/>
  <c r="G9" s="1"/>
  <c r="G8" s="1"/>
  <c r="K8" s="1"/>
  <c r="K10" s="1"/>
  <c r="F8"/>
  <c r="J10"/>
  <c r="I10"/>
  <c r="H10"/>
  <c r="F10"/>
  <c r="E10"/>
  <c r="D10"/>
  <c r="C10"/>
  <c r="B9"/>
  <c r="B8"/>
  <c r="K9" i="4"/>
  <c r="G9" s="1"/>
  <c r="G8" s="1"/>
  <c r="K8" s="1"/>
  <c r="K10" s="1"/>
  <c r="F8"/>
  <c r="J10"/>
  <c r="I10"/>
  <c r="H10"/>
  <c r="F10"/>
  <c r="E10"/>
  <c r="D10"/>
  <c r="C10"/>
  <c r="B9"/>
  <c r="B8" s="1"/>
  <c r="K9" i="3"/>
  <c r="G9" s="1"/>
  <c r="G8" s="1"/>
  <c r="K8" s="1"/>
  <c r="K10" s="1"/>
  <c r="F8"/>
  <c r="J10"/>
  <c r="I10"/>
  <c r="H10"/>
  <c r="F10"/>
  <c r="E10"/>
  <c r="D10"/>
  <c r="C10"/>
  <c r="B9"/>
  <c r="B8"/>
  <c r="K9" i="2"/>
  <c r="G9" s="1"/>
  <c r="G8" s="1"/>
  <c r="K8" s="1"/>
  <c r="K10" s="1"/>
  <c r="F8"/>
  <c r="J10"/>
  <c r="I10"/>
  <c r="H10"/>
  <c r="F10"/>
  <c r="E10"/>
  <c r="D10"/>
  <c r="C10"/>
  <c r="B9"/>
  <c r="B8" s="1"/>
  <c r="K9" i="1"/>
  <c r="G9" s="1"/>
  <c r="G8" s="1"/>
  <c r="K8" s="1"/>
  <c r="K10" s="1"/>
  <c r="F8"/>
  <c r="B9"/>
  <c r="B8" s="1"/>
  <c r="J10"/>
  <c r="I10"/>
  <c r="H10"/>
  <c r="E10"/>
  <c r="D10"/>
  <c r="C10"/>
  <c r="F10" l="1"/>
</calcChain>
</file>

<file path=xl/sharedStrings.xml><?xml version="1.0" encoding="utf-8"?>
<sst xmlns="http://schemas.openxmlformats.org/spreadsheetml/2006/main" count="228" uniqueCount="25">
  <si>
    <t xml:space="preserve">Информация об объеме полезного отпуска электроэнергии и мощности </t>
  </si>
  <si>
    <t>потребителям ОАО "Пятигорские электрические сети"</t>
  </si>
  <si>
    <t>Группа потребителей</t>
  </si>
  <si>
    <t>потребление электроэнергии, т.кВт.ч.</t>
  </si>
  <si>
    <t>потребление мощности, МВт.</t>
  </si>
  <si>
    <t>Всего</t>
  </si>
  <si>
    <t>ВН</t>
  </si>
  <si>
    <t>СН1</t>
  </si>
  <si>
    <t>СН2</t>
  </si>
  <si>
    <t>НН</t>
  </si>
  <si>
    <t>Прочие</t>
  </si>
  <si>
    <t>Население и приравненные к нему потребители</t>
  </si>
  <si>
    <t>ИТОГО:</t>
  </si>
  <si>
    <t>за январь 2019 г.</t>
  </si>
  <si>
    <t>за февраль 2019 г.</t>
  </si>
  <si>
    <t>за март 2019 г.</t>
  </si>
  <si>
    <t>за апрель 2019 г.</t>
  </si>
  <si>
    <t>за май 2019 г.</t>
  </si>
  <si>
    <t>за июнь 2019 г.</t>
  </si>
  <si>
    <t>за июль 2019 г.</t>
  </si>
  <si>
    <t>за август 2019 г.</t>
  </si>
  <si>
    <t>за сентябрь 2019 г.</t>
  </si>
  <si>
    <t>за октябрь 2019 г.</t>
  </si>
  <si>
    <t>за ноябрь 2019 г.</t>
  </si>
  <si>
    <t>за декабрь 2019 г.</t>
  </si>
</sst>
</file>

<file path=xl/styles.xml><?xml version="1.0" encoding="utf-8"?>
<styleSheet xmlns="http://schemas.openxmlformats.org/spreadsheetml/2006/main">
  <numFmts count="1">
    <numFmt numFmtId="164" formatCode="#,##0.000"/>
  </numFmts>
  <fonts count="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Fill="1" applyBorder="1"/>
    <xf numFmtId="0" fontId="3" fillId="0" borderId="0" xfId="0" applyFont="1"/>
    <xf numFmtId="164" fontId="3" fillId="0" borderId="2" xfId="0" applyNumberFormat="1" applyFont="1" applyBorder="1" applyAlignment="1">
      <alignment horizontal="center"/>
    </xf>
    <xf numFmtId="164" fontId="2" fillId="0" borderId="0" xfId="0" applyNumberFormat="1" applyFont="1"/>
    <xf numFmtId="4" fontId="2" fillId="0" borderId="0" xfId="0" applyNumberFormat="1" applyFont="1"/>
    <xf numFmtId="0" fontId="1" fillId="0" borderId="0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13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21284.264999999999</v>
      </c>
      <c r="C8" s="8">
        <v>4320.509</v>
      </c>
      <c r="D8" s="8">
        <v>0</v>
      </c>
      <c r="E8" s="8">
        <v>14202.706</v>
      </c>
      <c r="F8" s="8">
        <f>26155.96-F9</f>
        <v>2761.0509999999995</v>
      </c>
      <c r="G8" s="4">
        <f>G10-G9</f>
        <v>34.262999999999998</v>
      </c>
      <c r="H8" s="4">
        <v>8.0410000000000004</v>
      </c>
      <c r="I8" s="4">
        <v>0</v>
      </c>
      <c r="J8" s="4">
        <v>22.771000000000001</v>
      </c>
      <c r="K8" s="4">
        <f>G8-H8-I8-J8</f>
        <v>3.450999999999997</v>
      </c>
    </row>
    <row r="9" spans="1:11" ht="63.75" customHeight="1">
      <c r="A9" s="5" t="s">
        <v>11</v>
      </c>
      <c r="B9" s="8">
        <f>C9+D9+E9+F9</f>
        <v>23394.909</v>
      </c>
      <c r="C9" s="8"/>
      <c r="D9" s="8"/>
      <c r="E9" s="8"/>
      <c r="F9" s="8">
        <v>23394.909</v>
      </c>
      <c r="G9" s="4">
        <f>H9+I9+J9+K9</f>
        <v>46.79</v>
      </c>
      <c r="H9" s="4"/>
      <c r="I9" s="4"/>
      <c r="J9" s="4"/>
      <c r="K9" s="4">
        <f>0.109+46.681</f>
        <v>46.79</v>
      </c>
    </row>
    <row r="10" spans="1:11" ht="34.5" customHeight="1">
      <c r="A10" s="6" t="s">
        <v>12</v>
      </c>
      <c r="B10" s="8">
        <v>44679.173999999999</v>
      </c>
      <c r="C10" s="8">
        <f>C8</f>
        <v>4320.509</v>
      </c>
      <c r="D10" s="8">
        <f>D8</f>
        <v>0</v>
      </c>
      <c r="E10" s="8">
        <f>E8</f>
        <v>14202.706</v>
      </c>
      <c r="F10" s="8">
        <f>F8+F9</f>
        <v>26155.96</v>
      </c>
      <c r="G10" s="4">
        <v>81.052999999999997</v>
      </c>
      <c r="H10" s="4">
        <f>H8</f>
        <v>8.0410000000000004</v>
      </c>
      <c r="I10" s="4">
        <f>I8</f>
        <v>0</v>
      </c>
      <c r="J10" s="4">
        <f>J8</f>
        <v>22.771000000000001</v>
      </c>
      <c r="K10" s="4">
        <f>K8+K9</f>
        <v>50.241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22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19312.347999999998</v>
      </c>
      <c r="C8" s="8">
        <v>4550.8100000000004</v>
      </c>
      <c r="D8" s="8">
        <v>842.94</v>
      </c>
      <c r="E8" s="8">
        <v>11241.290999999999</v>
      </c>
      <c r="F8" s="8">
        <f>23128.483-F9</f>
        <v>2677.3070000000007</v>
      </c>
      <c r="G8" s="4">
        <f>G10-G9</f>
        <v>34.445</v>
      </c>
      <c r="H8" s="4">
        <v>8.09</v>
      </c>
      <c r="I8" s="4">
        <v>1.7410000000000001</v>
      </c>
      <c r="J8" s="4">
        <v>21.152000000000001</v>
      </c>
      <c r="K8" s="4">
        <f>G8-H8-I8-J8</f>
        <v>3.4619999999999997</v>
      </c>
    </row>
    <row r="9" spans="1:11" ht="63.75" customHeight="1">
      <c r="A9" s="5" t="s">
        <v>11</v>
      </c>
      <c r="B9" s="8">
        <f>C9+D9+E9+F9</f>
        <v>20451.175999999999</v>
      </c>
      <c r="C9" s="8"/>
      <c r="D9" s="8"/>
      <c r="E9" s="8"/>
      <c r="F9" s="8">
        <v>20451.175999999999</v>
      </c>
      <c r="G9" s="4">
        <f>H9+I9+J9+K9</f>
        <v>40.901999999999994</v>
      </c>
      <c r="H9" s="4"/>
      <c r="I9" s="4"/>
      <c r="J9" s="4"/>
      <c r="K9" s="4">
        <f>0.047+40.855</f>
        <v>40.901999999999994</v>
      </c>
    </row>
    <row r="10" spans="1:11" ht="34.5" customHeight="1">
      <c r="A10" s="6" t="s">
        <v>12</v>
      </c>
      <c r="B10" s="8">
        <v>39763.523999999998</v>
      </c>
      <c r="C10" s="8">
        <f>C8</f>
        <v>4550.8100000000004</v>
      </c>
      <c r="D10" s="8">
        <f>D8</f>
        <v>842.94</v>
      </c>
      <c r="E10" s="8">
        <f>E8</f>
        <v>11241.290999999999</v>
      </c>
      <c r="F10" s="8">
        <f>F8+F9</f>
        <v>23128.483</v>
      </c>
      <c r="G10" s="4">
        <v>75.346999999999994</v>
      </c>
      <c r="H10" s="4">
        <f>H8</f>
        <v>8.09</v>
      </c>
      <c r="I10" s="4">
        <f>I8</f>
        <v>1.7410000000000001</v>
      </c>
      <c r="J10" s="4">
        <f>J8</f>
        <v>21.152000000000001</v>
      </c>
      <c r="K10" s="4">
        <f>K8+K9</f>
        <v>44.36399999999999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20867.067999999999</v>
      </c>
      <c r="C8" s="8">
        <v>4517.6440000000002</v>
      </c>
      <c r="D8" s="8">
        <v>493.5</v>
      </c>
      <c r="E8" s="8">
        <v>13081.514999999999</v>
      </c>
      <c r="F8" s="8">
        <f>25716.267-F9</f>
        <v>2774.4089999999997</v>
      </c>
      <c r="G8" s="4">
        <f>G10-G9</f>
        <v>35.978000000000002</v>
      </c>
      <c r="H8" s="4">
        <v>8.391</v>
      </c>
      <c r="I8" s="4">
        <v>0.75800000000000001</v>
      </c>
      <c r="J8" s="4">
        <v>23.422999999999998</v>
      </c>
      <c r="K8" s="4">
        <f>G8-H8-I8-J8</f>
        <v>3.4060000000000059</v>
      </c>
    </row>
    <row r="9" spans="1:11" ht="63.75" customHeight="1">
      <c r="A9" s="5" t="s">
        <v>11</v>
      </c>
      <c r="B9" s="8">
        <f>C9+D9+E9+F9</f>
        <v>22941.858</v>
      </c>
      <c r="C9" s="8"/>
      <c r="D9" s="8"/>
      <c r="E9" s="8"/>
      <c r="F9" s="8">
        <v>22941.858</v>
      </c>
      <c r="G9" s="4">
        <f>H9+I9+J9+K9</f>
        <v>45.883000000000003</v>
      </c>
      <c r="H9" s="4"/>
      <c r="I9" s="4"/>
      <c r="J9" s="4"/>
      <c r="K9" s="4">
        <f>0.097+45.786</f>
        <v>45.883000000000003</v>
      </c>
    </row>
    <row r="10" spans="1:11" ht="34.5" customHeight="1">
      <c r="A10" s="6" t="s">
        <v>12</v>
      </c>
      <c r="B10" s="8">
        <v>43808.925999999999</v>
      </c>
      <c r="C10" s="8">
        <f>C8</f>
        <v>4517.6440000000002</v>
      </c>
      <c r="D10" s="8">
        <f>D8</f>
        <v>493.5</v>
      </c>
      <c r="E10" s="8">
        <f>E8</f>
        <v>13081.514999999999</v>
      </c>
      <c r="F10" s="8">
        <f>F8+F9</f>
        <v>25716.267</v>
      </c>
      <c r="G10" s="4">
        <v>81.861000000000004</v>
      </c>
      <c r="H10" s="4">
        <f>H8</f>
        <v>8.391</v>
      </c>
      <c r="I10" s="4">
        <f>I8</f>
        <v>0.75800000000000001</v>
      </c>
      <c r="J10" s="4">
        <f>J8</f>
        <v>23.422999999999998</v>
      </c>
      <c r="K10" s="4">
        <f>K8+K9</f>
        <v>49.289000000000009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K12"/>
  <sheetViews>
    <sheetView tabSelected="1" workbookViewId="0">
      <selection activeCell="J22" sqref="J22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21917.9</v>
      </c>
      <c r="C8" s="8">
        <v>4993.1890000000003</v>
      </c>
      <c r="D8" s="8">
        <v>52.08</v>
      </c>
      <c r="E8" s="8">
        <v>13934.296</v>
      </c>
      <c r="F8" s="8">
        <f>27105.17-F9</f>
        <v>2938.3349999999991</v>
      </c>
      <c r="G8" s="4">
        <f>G10-G9</f>
        <v>36.687000000000012</v>
      </c>
      <c r="H8" s="4">
        <v>8.81</v>
      </c>
      <c r="I8" s="4">
        <v>0.311</v>
      </c>
      <c r="J8" s="4">
        <v>24.138999999999999</v>
      </c>
      <c r="K8" s="4">
        <f>G8-H8-I8-J8</f>
        <v>3.4270000000000103</v>
      </c>
    </row>
    <row r="9" spans="1:11" ht="63.75" customHeight="1">
      <c r="A9" s="5" t="s">
        <v>11</v>
      </c>
      <c r="B9" s="8">
        <f>C9+D9+E9+F9</f>
        <v>24166.834999999999</v>
      </c>
      <c r="C9" s="8"/>
      <c r="D9" s="8"/>
      <c r="E9" s="8"/>
      <c r="F9" s="8">
        <v>24166.834999999999</v>
      </c>
      <c r="G9" s="4">
        <f>H9+I9+J9+K9</f>
        <v>48.331999999999994</v>
      </c>
      <c r="H9" s="4"/>
      <c r="I9" s="4"/>
      <c r="J9" s="4"/>
      <c r="K9" s="4">
        <f>0.099+48.233</f>
        <v>48.331999999999994</v>
      </c>
    </row>
    <row r="10" spans="1:11" ht="34.5" customHeight="1">
      <c r="A10" s="6" t="s">
        <v>12</v>
      </c>
      <c r="B10" s="8">
        <v>46084.735000000001</v>
      </c>
      <c r="C10" s="8">
        <f>C8</f>
        <v>4993.1890000000003</v>
      </c>
      <c r="D10" s="8">
        <f>D8</f>
        <v>52.08</v>
      </c>
      <c r="E10" s="8">
        <f>E8</f>
        <v>13934.296</v>
      </c>
      <c r="F10" s="8">
        <f>F8+F9</f>
        <v>27105.17</v>
      </c>
      <c r="G10" s="4">
        <v>85.019000000000005</v>
      </c>
      <c r="H10" s="4">
        <f>H8</f>
        <v>8.81</v>
      </c>
      <c r="I10" s="4">
        <f>I8</f>
        <v>0.311</v>
      </c>
      <c r="J10" s="4">
        <f>J8</f>
        <v>24.138999999999999</v>
      </c>
      <c r="K10" s="4">
        <f>K8+K9</f>
        <v>51.759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19791.555000000004</v>
      </c>
      <c r="C8" s="8">
        <v>3978.34</v>
      </c>
      <c r="D8" s="8">
        <v>0</v>
      </c>
      <c r="E8" s="8">
        <v>13365.098</v>
      </c>
      <c r="F8" s="8">
        <f>23217.182-F9</f>
        <v>2448.117000000002</v>
      </c>
      <c r="G8" s="4">
        <f>G10-G9</f>
        <v>34.430999999999997</v>
      </c>
      <c r="H8" s="4">
        <v>8.0730000000000004</v>
      </c>
      <c r="I8" s="4">
        <v>0</v>
      </c>
      <c r="J8" s="4">
        <v>22.826000000000001</v>
      </c>
      <c r="K8" s="4">
        <f>G8-H8-I8-J8</f>
        <v>3.5319999999999965</v>
      </c>
    </row>
    <row r="9" spans="1:11" ht="63.75" customHeight="1">
      <c r="A9" s="5" t="s">
        <v>11</v>
      </c>
      <c r="B9" s="8">
        <f>C9+D9+E9+F9</f>
        <v>20769.064999999999</v>
      </c>
      <c r="C9" s="8"/>
      <c r="D9" s="8"/>
      <c r="E9" s="8"/>
      <c r="F9" s="8">
        <v>20769.064999999999</v>
      </c>
      <c r="G9" s="4">
        <f>H9+I9+J9+K9</f>
        <v>41.537999999999997</v>
      </c>
      <c r="H9" s="4"/>
      <c r="I9" s="4"/>
      <c r="J9" s="4"/>
      <c r="K9" s="4">
        <f>0.083+41.455</f>
        <v>41.537999999999997</v>
      </c>
    </row>
    <row r="10" spans="1:11" ht="34.5" customHeight="1">
      <c r="A10" s="6" t="s">
        <v>12</v>
      </c>
      <c r="B10" s="8">
        <v>40560.620000000003</v>
      </c>
      <c r="C10" s="8">
        <f>C8</f>
        <v>3978.34</v>
      </c>
      <c r="D10" s="8">
        <f>D8</f>
        <v>0</v>
      </c>
      <c r="E10" s="8">
        <f>E8</f>
        <v>13365.098</v>
      </c>
      <c r="F10" s="8">
        <f>F8+F9</f>
        <v>23217.182000000001</v>
      </c>
      <c r="G10" s="4">
        <v>75.968999999999994</v>
      </c>
      <c r="H10" s="4">
        <f>H8</f>
        <v>8.0730000000000004</v>
      </c>
      <c r="I10" s="4">
        <f>I8</f>
        <v>0</v>
      </c>
      <c r="J10" s="4">
        <f>J8</f>
        <v>22.826000000000001</v>
      </c>
      <c r="K10" s="4">
        <f>K8+K9</f>
        <v>45.069999999999993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15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20890.019</v>
      </c>
      <c r="C8" s="8">
        <v>4472.7209999999995</v>
      </c>
      <c r="D8" s="8">
        <v>0</v>
      </c>
      <c r="E8" s="8">
        <v>13858.892</v>
      </c>
      <c r="F8" s="8">
        <f>24254.148-F9</f>
        <v>2558.4060000000027</v>
      </c>
      <c r="G8" s="4">
        <f>G10-G9</f>
        <v>33.339999999999996</v>
      </c>
      <c r="H8" s="4">
        <v>8.0410000000000004</v>
      </c>
      <c r="I8" s="4">
        <v>0</v>
      </c>
      <c r="J8" s="4">
        <v>21.834</v>
      </c>
      <c r="K8" s="4">
        <f>G8-H8-I8-J8</f>
        <v>3.4649999999999963</v>
      </c>
    </row>
    <row r="9" spans="1:11" ht="63.75" customHeight="1">
      <c r="A9" s="5" t="s">
        <v>11</v>
      </c>
      <c r="B9" s="8">
        <f>C9+D9+E9+F9</f>
        <v>21695.741999999998</v>
      </c>
      <c r="C9" s="8"/>
      <c r="D9" s="8"/>
      <c r="E9" s="8"/>
      <c r="F9" s="8">
        <v>21695.741999999998</v>
      </c>
      <c r="G9" s="4">
        <f>H9+I9+J9+K9</f>
        <v>43.390999999999998</v>
      </c>
      <c r="H9" s="4"/>
      <c r="I9" s="4"/>
      <c r="J9" s="4"/>
      <c r="K9" s="4">
        <f>0.076+43.315</f>
        <v>43.390999999999998</v>
      </c>
    </row>
    <row r="10" spans="1:11" ht="34.5" customHeight="1">
      <c r="A10" s="6" t="s">
        <v>12</v>
      </c>
      <c r="B10" s="8">
        <v>42585.760999999999</v>
      </c>
      <c r="C10" s="8">
        <f>C8</f>
        <v>4472.7209999999995</v>
      </c>
      <c r="D10" s="8">
        <f>D8</f>
        <v>0</v>
      </c>
      <c r="E10" s="8">
        <f>E8</f>
        <v>13858.892</v>
      </c>
      <c r="F10" s="8">
        <f>F8+F9</f>
        <v>24254.148000000001</v>
      </c>
      <c r="G10" s="4">
        <v>76.730999999999995</v>
      </c>
      <c r="H10" s="4">
        <f>H8</f>
        <v>8.0410000000000004</v>
      </c>
      <c r="I10" s="4">
        <f>I8</f>
        <v>0</v>
      </c>
      <c r="J10" s="4">
        <f>J8</f>
        <v>21.834</v>
      </c>
      <c r="K10" s="4">
        <f>K8+K9</f>
        <v>46.855999999999995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16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19493.615999999998</v>
      </c>
      <c r="C8" s="8">
        <v>4738.5519999999997</v>
      </c>
      <c r="D8" s="8">
        <v>30.52</v>
      </c>
      <c r="E8" s="8">
        <v>12254.944</v>
      </c>
      <c r="F8" s="8">
        <f>22631.813-F9</f>
        <v>2469.5999999999985</v>
      </c>
      <c r="G8" s="4">
        <f>G10-G9</f>
        <v>33.481000000000009</v>
      </c>
      <c r="H8" s="4">
        <v>8.61</v>
      </c>
      <c r="I8" s="4">
        <v>6.0999999999999999E-2</v>
      </c>
      <c r="J8" s="4">
        <v>21.338000000000001</v>
      </c>
      <c r="K8" s="4">
        <f>G8-H8-I8-J8</f>
        <v>3.4720000000000084</v>
      </c>
    </row>
    <row r="9" spans="1:11" ht="63.75" customHeight="1">
      <c r="A9" s="5" t="s">
        <v>11</v>
      </c>
      <c r="B9" s="8">
        <f>C9+D9+E9+F9</f>
        <v>20162.213</v>
      </c>
      <c r="C9" s="8"/>
      <c r="D9" s="8"/>
      <c r="E9" s="8"/>
      <c r="F9" s="8">
        <v>20162.213</v>
      </c>
      <c r="G9" s="4">
        <f>H9+I9+J9+K9</f>
        <v>40.323999999999998</v>
      </c>
      <c r="H9" s="4"/>
      <c r="I9" s="4"/>
      <c r="J9" s="4"/>
      <c r="K9" s="4">
        <f>0.062+40.262</f>
        <v>40.323999999999998</v>
      </c>
    </row>
    <row r="10" spans="1:11" ht="34.5" customHeight="1">
      <c r="A10" s="6" t="s">
        <v>12</v>
      </c>
      <c r="B10" s="8">
        <v>39655.828999999998</v>
      </c>
      <c r="C10" s="8">
        <f>C8</f>
        <v>4738.5519999999997</v>
      </c>
      <c r="D10" s="8">
        <f>D8</f>
        <v>30.52</v>
      </c>
      <c r="E10" s="8">
        <f>E8</f>
        <v>12254.944</v>
      </c>
      <c r="F10" s="8">
        <f>F8+F9</f>
        <v>22631.812999999998</v>
      </c>
      <c r="G10" s="4">
        <v>73.805000000000007</v>
      </c>
      <c r="H10" s="4">
        <f>H8</f>
        <v>8.61</v>
      </c>
      <c r="I10" s="4">
        <f>I8</f>
        <v>6.0999999999999999E-2</v>
      </c>
      <c r="J10" s="4">
        <f>J8</f>
        <v>21.338000000000001</v>
      </c>
      <c r="K10" s="4">
        <f>K8+K9</f>
        <v>43.796000000000006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17986.380999999998</v>
      </c>
      <c r="C8" s="8">
        <v>4901.7610000000004</v>
      </c>
      <c r="D8" s="8">
        <v>19.739999999999998</v>
      </c>
      <c r="E8" s="8">
        <v>10788.784</v>
      </c>
      <c r="F8" s="8">
        <f>20644.199-F9</f>
        <v>2276.0960000000014</v>
      </c>
      <c r="G8" s="4">
        <f>G10-G9</f>
        <v>31.781000000000006</v>
      </c>
      <c r="H8" s="4">
        <v>8.6140000000000008</v>
      </c>
      <c r="I8" s="4">
        <v>0</v>
      </c>
      <c r="J8" s="4">
        <v>19.698</v>
      </c>
      <c r="K8" s="4">
        <f>G8-H8-I8-J8</f>
        <v>3.4690000000000047</v>
      </c>
    </row>
    <row r="9" spans="1:11" ht="63.75" customHeight="1">
      <c r="A9" s="5" t="s">
        <v>11</v>
      </c>
      <c r="B9" s="8">
        <f>C9+D9+E9+F9</f>
        <v>18368.102999999999</v>
      </c>
      <c r="C9" s="8"/>
      <c r="D9" s="8"/>
      <c r="E9" s="8"/>
      <c r="F9" s="8">
        <v>18368.102999999999</v>
      </c>
      <c r="G9" s="4">
        <f>H9+I9+J9+K9</f>
        <v>36.734999999999999</v>
      </c>
      <c r="H9" s="4"/>
      <c r="I9" s="4"/>
      <c r="J9" s="4"/>
      <c r="K9" s="4">
        <f>0.04+36.695</f>
        <v>36.734999999999999</v>
      </c>
    </row>
    <row r="10" spans="1:11" ht="34.5" customHeight="1">
      <c r="A10" s="6" t="s">
        <v>12</v>
      </c>
      <c r="B10" s="8">
        <v>36354.483999999997</v>
      </c>
      <c r="C10" s="8">
        <f>C8</f>
        <v>4901.7610000000004</v>
      </c>
      <c r="D10" s="8">
        <f>D8</f>
        <v>19.739999999999998</v>
      </c>
      <c r="E10" s="8">
        <f>E8</f>
        <v>10788.784</v>
      </c>
      <c r="F10" s="8">
        <f>F8+F9</f>
        <v>20644.199000000001</v>
      </c>
      <c r="G10" s="4">
        <v>68.516000000000005</v>
      </c>
      <c r="H10" s="4">
        <f>H8</f>
        <v>8.6140000000000008</v>
      </c>
      <c r="I10" s="4">
        <f>I8</f>
        <v>0</v>
      </c>
      <c r="J10" s="4">
        <f>J8</f>
        <v>19.698</v>
      </c>
      <c r="K10" s="4">
        <f>K8+K9</f>
        <v>40.204000000000008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activeCell="F8" sqref="F8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18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19282.654000000002</v>
      </c>
      <c r="C8" s="8">
        <v>5356.8270000000002</v>
      </c>
      <c r="D8" s="8">
        <v>0</v>
      </c>
      <c r="E8" s="8">
        <v>11511.233</v>
      </c>
      <c r="F8" s="8">
        <f>22235.31-F9</f>
        <v>2414.594000000001</v>
      </c>
      <c r="G8" s="4">
        <f>G10-G9</f>
        <v>34.781000000000006</v>
      </c>
      <c r="H8" s="4">
        <v>10.065</v>
      </c>
      <c r="I8" s="4">
        <v>0</v>
      </c>
      <c r="J8" s="4">
        <v>21.184000000000001</v>
      </c>
      <c r="K8" s="4">
        <f>G8-H8-I8-J8</f>
        <v>3.5320000000000071</v>
      </c>
    </row>
    <row r="9" spans="1:11" ht="63.75" customHeight="1">
      <c r="A9" s="5" t="s">
        <v>11</v>
      </c>
      <c r="B9" s="8">
        <f>C9+D9+E9+F9</f>
        <v>19820.716</v>
      </c>
      <c r="C9" s="8"/>
      <c r="D9" s="8"/>
      <c r="E9" s="8"/>
      <c r="F9" s="8">
        <v>19820.716</v>
      </c>
      <c r="G9" s="4">
        <f>H9+I9+J9+K9</f>
        <v>39.64</v>
      </c>
      <c r="H9" s="4"/>
      <c r="I9" s="4"/>
      <c r="J9" s="4"/>
      <c r="K9" s="4">
        <f>0.047+39.593</f>
        <v>39.64</v>
      </c>
    </row>
    <row r="10" spans="1:11" ht="34.5" customHeight="1">
      <c r="A10" s="6" t="s">
        <v>12</v>
      </c>
      <c r="B10" s="8">
        <v>39103.370000000003</v>
      </c>
      <c r="C10" s="8">
        <f>C8</f>
        <v>5356.8270000000002</v>
      </c>
      <c r="D10" s="8">
        <f>D8</f>
        <v>0</v>
      </c>
      <c r="E10" s="8">
        <f>E8</f>
        <v>11511.233</v>
      </c>
      <c r="F10" s="8">
        <f>F8+F9</f>
        <v>22235.31</v>
      </c>
      <c r="G10" s="4">
        <v>74.421000000000006</v>
      </c>
      <c r="H10" s="4">
        <f>H8</f>
        <v>10.065</v>
      </c>
      <c r="I10" s="4">
        <f>I8</f>
        <v>0</v>
      </c>
      <c r="J10" s="4">
        <f>J8</f>
        <v>21.184000000000001</v>
      </c>
      <c r="K10" s="4">
        <f>K8+K9</f>
        <v>43.172000000000011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activeCell="K10" sqref="K10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19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19274.258000000002</v>
      </c>
      <c r="C8" s="8">
        <v>5349.6090000000004</v>
      </c>
      <c r="D8" s="8">
        <v>708.22</v>
      </c>
      <c r="E8" s="8">
        <v>10840.893</v>
      </c>
      <c r="F8" s="8">
        <f>22500.824-F9</f>
        <v>2375.5360000000001</v>
      </c>
      <c r="G8" s="4">
        <f>G10-G9</f>
        <v>35.757999999999996</v>
      </c>
      <c r="H8" s="4">
        <v>9.6370000000000005</v>
      </c>
      <c r="I8" s="4">
        <v>1.4470000000000001</v>
      </c>
      <c r="J8" s="4">
        <v>21.157</v>
      </c>
      <c r="K8" s="4">
        <f>G8-H8-I8-J8</f>
        <v>3.5169999999999959</v>
      </c>
    </row>
    <row r="9" spans="1:11" ht="63.75" customHeight="1">
      <c r="A9" s="5" t="s">
        <v>11</v>
      </c>
      <c r="B9" s="8">
        <f>C9+D9+E9+F9</f>
        <v>20125.288</v>
      </c>
      <c r="C9" s="8"/>
      <c r="D9" s="8"/>
      <c r="E9" s="8"/>
      <c r="F9" s="8">
        <v>20125.288</v>
      </c>
      <c r="G9" s="4">
        <f>H9+I9+J9+K9</f>
        <v>40.251000000000005</v>
      </c>
      <c r="H9" s="4"/>
      <c r="I9" s="4"/>
      <c r="J9" s="4"/>
      <c r="K9" s="4">
        <f>0.048+40.203</f>
        <v>40.251000000000005</v>
      </c>
    </row>
    <row r="10" spans="1:11" ht="34.5" customHeight="1">
      <c r="A10" s="6" t="s">
        <v>12</v>
      </c>
      <c r="B10" s="8">
        <v>39399.546000000002</v>
      </c>
      <c r="C10" s="8">
        <f>C8</f>
        <v>5349.6090000000004</v>
      </c>
      <c r="D10" s="8">
        <f>D8</f>
        <v>708.22</v>
      </c>
      <c r="E10" s="8">
        <f>E8</f>
        <v>10840.893</v>
      </c>
      <c r="F10" s="8">
        <f>F8+F9</f>
        <v>22500.824000000001</v>
      </c>
      <c r="G10" s="4">
        <v>76.009</v>
      </c>
      <c r="H10" s="4">
        <f>H8</f>
        <v>9.6370000000000005</v>
      </c>
      <c r="I10" s="4">
        <f>I8</f>
        <v>1.4470000000000001</v>
      </c>
      <c r="J10" s="4">
        <f>J8</f>
        <v>21.157</v>
      </c>
      <c r="K10" s="4">
        <f>K8+K9</f>
        <v>43.768000000000001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20050.341000000004</v>
      </c>
      <c r="C8" s="8">
        <v>5169.9849999999997</v>
      </c>
      <c r="D8" s="8">
        <v>1574.3</v>
      </c>
      <c r="E8" s="8">
        <v>10840.893</v>
      </c>
      <c r="F8" s="8">
        <f>23843.183-F9</f>
        <v>2521.9060000000027</v>
      </c>
      <c r="G8" s="4">
        <f>G10-G9</f>
        <v>37.359000000000002</v>
      </c>
      <c r="H8" s="4">
        <v>9.3979999999999997</v>
      </c>
      <c r="I8" s="4">
        <v>3.33</v>
      </c>
      <c r="J8" s="4">
        <v>21.085999999999999</v>
      </c>
      <c r="K8" s="4">
        <f>G8-H8-I8-J8</f>
        <v>3.5450000000000017</v>
      </c>
    </row>
    <row r="9" spans="1:11" ht="63.75" customHeight="1">
      <c r="A9" s="5" t="s">
        <v>11</v>
      </c>
      <c r="B9" s="8">
        <f>C9+D9+E9+F9</f>
        <v>21321.276999999998</v>
      </c>
      <c r="C9" s="8"/>
      <c r="D9" s="8"/>
      <c r="E9" s="8"/>
      <c r="F9" s="8">
        <v>21321.276999999998</v>
      </c>
      <c r="G9" s="4">
        <f>H9+I9+J9+K9</f>
        <v>42.643999999999998</v>
      </c>
      <c r="H9" s="4"/>
      <c r="I9" s="4"/>
      <c r="J9" s="4"/>
      <c r="K9" s="4">
        <f>0.041+42.603</f>
        <v>42.643999999999998</v>
      </c>
    </row>
    <row r="10" spans="1:11" ht="34.5" customHeight="1">
      <c r="A10" s="6" t="s">
        <v>12</v>
      </c>
      <c r="B10" s="8">
        <v>41371.618000000002</v>
      </c>
      <c r="C10" s="8">
        <f>C8</f>
        <v>5169.9849999999997</v>
      </c>
      <c r="D10" s="8">
        <f>D8</f>
        <v>1574.3</v>
      </c>
      <c r="E10" s="8">
        <f>E8</f>
        <v>10840.893</v>
      </c>
      <c r="F10" s="8">
        <f>F8+F9</f>
        <v>23843.183000000001</v>
      </c>
      <c r="G10" s="4">
        <v>80.003</v>
      </c>
      <c r="H10" s="4">
        <f>H8</f>
        <v>9.3979999999999997</v>
      </c>
      <c r="I10" s="4">
        <f>I8</f>
        <v>3.33</v>
      </c>
      <c r="J10" s="4">
        <f>J8</f>
        <v>21.085999999999999</v>
      </c>
      <c r="K10" s="4">
        <f>K8+K9</f>
        <v>46.189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17551.256000000001</v>
      </c>
      <c r="C8" s="8">
        <v>4685.8860000000004</v>
      </c>
      <c r="D8" s="8">
        <v>242.48</v>
      </c>
      <c r="E8" s="8">
        <v>10080.029</v>
      </c>
      <c r="F8" s="8">
        <f>21358.221-F9</f>
        <v>2542.8610000000008</v>
      </c>
      <c r="G8" s="4">
        <f>G10-G9</f>
        <v>32.321000000000005</v>
      </c>
      <c r="H8" s="4">
        <v>8.5280000000000005</v>
      </c>
      <c r="I8" s="4">
        <v>0.16300000000000001</v>
      </c>
      <c r="J8" s="4">
        <v>20.166</v>
      </c>
      <c r="K8" s="4">
        <f>G8-H8-I8-J8</f>
        <v>3.4640000000000057</v>
      </c>
    </row>
    <row r="9" spans="1:11" ht="63.75" customHeight="1">
      <c r="A9" s="5" t="s">
        <v>11</v>
      </c>
      <c r="B9" s="8">
        <f>C9+D9+E9+F9</f>
        <v>18815.36</v>
      </c>
      <c r="C9" s="8"/>
      <c r="D9" s="8"/>
      <c r="E9" s="8"/>
      <c r="F9" s="8">
        <v>18815.36</v>
      </c>
      <c r="G9" s="4">
        <f>H9+I9+J9+K9</f>
        <v>37.628999999999998</v>
      </c>
      <c r="H9" s="4"/>
      <c r="I9" s="4"/>
      <c r="J9" s="4"/>
      <c r="K9" s="4">
        <f>0.04+37.589</f>
        <v>37.628999999999998</v>
      </c>
    </row>
    <row r="10" spans="1:11" ht="34.5" customHeight="1">
      <c r="A10" s="6" t="s">
        <v>12</v>
      </c>
      <c r="B10" s="8">
        <v>36366.616000000002</v>
      </c>
      <c r="C10" s="8">
        <f>C8</f>
        <v>4685.8860000000004</v>
      </c>
      <c r="D10" s="8">
        <f>D8</f>
        <v>242.48</v>
      </c>
      <c r="E10" s="8">
        <f>E8</f>
        <v>10080.029</v>
      </c>
      <c r="F10" s="8">
        <f>F8+F9</f>
        <v>21358.221000000001</v>
      </c>
      <c r="G10" s="4">
        <v>69.95</v>
      </c>
      <c r="H10" s="4">
        <f>H8</f>
        <v>8.5280000000000005</v>
      </c>
      <c r="I10" s="4">
        <f>I8</f>
        <v>0.16300000000000001</v>
      </c>
      <c r="J10" s="4">
        <f>J8</f>
        <v>20.166</v>
      </c>
      <c r="K10" s="4">
        <f>K8+K9</f>
        <v>41.093000000000004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 2019 г.</vt:lpstr>
      <vt:lpstr>февраль 2019 г.</vt:lpstr>
      <vt:lpstr>март 2019 г.</vt:lpstr>
      <vt:lpstr>апрель 2019 г.</vt:lpstr>
      <vt:lpstr>май 2019 г.</vt:lpstr>
      <vt:lpstr>июнь 2019 г.</vt:lpstr>
      <vt:lpstr>июль 2019 г.</vt:lpstr>
      <vt:lpstr>август 2019 г.</vt:lpstr>
      <vt:lpstr>сентябрь 2019 г.</vt:lpstr>
      <vt:lpstr>октябрь 2019 г.</vt:lpstr>
      <vt:lpstr>ноябрь 2019 г.</vt:lpstr>
      <vt:lpstr>декабрь 2019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dcterms:created xsi:type="dcterms:W3CDTF">2017-02-24T09:05:50Z</dcterms:created>
  <dcterms:modified xsi:type="dcterms:W3CDTF">2020-01-25T15:56:20Z</dcterms:modified>
</cp:coreProperties>
</file>