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8695" windowHeight="12270" firstSheet="1" activeTab="11"/>
  </bookViews>
  <sheets>
    <sheet name="январь 2016" sheetId="1" r:id="rId1"/>
    <sheet name="февраль 2016" sheetId="2" r:id="rId2"/>
    <sheet name="март 2016" sheetId="3" r:id="rId3"/>
    <sheet name="апрель 2016" sheetId="4" r:id="rId4"/>
    <sheet name="май 2016" sheetId="5" r:id="rId5"/>
    <sheet name="июнь 2016" sheetId="6" r:id="rId6"/>
    <sheet name="июль 2016" sheetId="7" r:id="rId7"/>
    <sheet name="август 2016" sheetId="8" r:id="rId8"/>
    <sheet name="сентябрь 2016" sheetId="9" r:id="rId9"/>
    <sheet name="октябрь 2016" sheetId="10" r:id="rId10"/>
    <sheet name="ноябрь 2016" sheetId="11" r:id="rId11"/>
    <sheet name="декабрь 2016" sheetId="12" r:id="rId12"/>
  </sheets>
  <calcPr calcId="124519"/>
</workbook>
</file>

<file path=xl/calcChain.xml><?xml version="1.0" encoding="utf-8"?>
<calcChain xmlns="http://schemas.openxmlformats.org/spreadsheetml/2006/main">
  <c r="K9" i="12"/>
  <c r="F9"/>
  <c r="F8" s="1"/>
  <c r="F10" s="1"/>
  <c r="J10"/>
  <c r="I10"/>
  <c r="H10"/>
  <c r="E10"/>
  <c r="D10"/>
  <c r="C10"/>
  <c r="G9"/>
  <c r="B9"/>
  <c r="B8" s="1"/>
  <c r="G8"/>
  <c r="K8" s="1"/>
  <c r="K10" s="1"/>
  <c r="K9" i="11"/>
  <c r="G9" s="1"/>
  <c r="G8" s="1"/>
  <c r="K8" s="1"/>
  <c r="K10" s="1"/>
  <c r="F9"/>
  <c r="B9" s="1"/>
  <c r="B8" s="1"/>
  <c r="J10"/>
  <c r="I10"/>
  <c r="H10"/>
  <c r="E10"/>
  <c r="D10"/>
  <c r="C10"/>
  <c r="K9" i="10"/>
  <c r="F9"/>
  <c r="F8" s="1"/>
  <c r="F10" s="1"/>
  <c r="J10"/>
  <c r="I10"/>
  <c r="H10"/>
  <c r="E10"/>
  <c r="D10"/>
  <c r="C10"/>
  <c r="G9"/>
  <c r="G8" s="1"/>
  <c r="K8" s="1"/>
  <c r="K10" s="1"/>
  <c r="K9" i="9"/>
  <c r="G9" s="1"/>
  <c r="G8" s="1"/>
  <c r="K8" s="1"/>
  <c r="K10" s="1"/>
  <c r="F9"/>
  <c r="B9" s="1"/>
  <c r="B8" s="1"/>
  <c r="J10"/>
  <c r="I10"/>
  <c r="H10"/>
  <c r="E10"/>
  <c r="D10"/>
  <c r="C10"/>
  <c r="K9" i="8"/>
  <c r="F9"/>
  <c r="F8" s="1"/>
  <c r="F10" s="1"/>
  <c r="J10"/>
  <c r="I10"/>
  <c r="H10"/>
  <c r="E10"/>
  <c r="D10"/>
  <c r="C10"/>
  <c r="G9"/>
  <c r="G8" s="1"/>
  <c r="K8" s="1"/>
  <c r="K10" s="1"/>
  <c r="K9" i="7"/>
  <c r="F9"/>
  <c r="F8" s="1"/>
  <c r="F10" s="1"/>
  <c r="J10"/>
  <c r="I10"/>
  <c r="H10"/>
  <c r="E10"/>
  <c r="D10"/>
  <c r="C10"/>
  <c r="G9"/>
  <c r="G8" s="1"/>
  <c r="K8" s="1"/>
  <c r="K10" s="1"/>
  <c r="B9"/>
  <c r="B8" s="1"/>
  <c r="K9" i="6"/>
  <c r="F9"/>
  <c r="F8" s="1"/>
  <c r="J10"/>
  <c r="I10"/>
  <c r="H10"/>
  <c r="E10"/>
  <c r="D10"/>
  <c r="C10"/>
  <c r="G9"/>
  <c r="G8" s="1"/>
  <c r="K8" s="1"/>
  <c r="K10" s="1"/>
  <c r="K9" i="5"/>
  <c r="F9"/>
  <c r="B9" s="1"/>
  <c r="B8" s="1"/>
  <c r="J10"/>
  <c r="I10"/>
  <c r="H10"/>
  <c r="E10"/>
  <c r="D10"/>
  <c r="C10"/>
  <c r="G9"/>
  <c r="G8" s="1"/>
  <c r="K8" s="1"/>
  <c r="K10" s="1"/>
  <c r="K9" i="4"/>
  <c r="F9"/>
  <c r="B9" s="1"/>
  <c r="B8" s="1"/>
  <c r="J10"/>
  <c r="I10"/>
  <c r="H10"/>
  <c r="E10"/>
  <c r="D10"/>
  <c r="C10"/>
  <c r="G9"/>
  <c r="G8" s="1"/>
  <c r="K8" s="1"/>
  <c r="K10" s="1"/>
  <c r="K9" i="3"/>
  <c r="F9"/>
  <c r="B9" s="1"/>
  <c r="B8" s="1"/>
  <c r="J10"/>
  <c r="I10"/>
  <c r="H10"/>
  <c r="E10"/>
  <c r="D10"/>
  <c r="C10"/>
  <c r="G9"/>
  <c r="G8" s="1"/>
  <c r="K8" s="1"/>
  <c r="K10" s="1"/>
  <c r="K9" i="2"/>
  <c r="F9"/>
  <c r="B9" s="1"/>
  <c r="B8" s="1"/>
  <c r="J10"/>
  <c r="I10"/>
  <c r="H10"/>
  <c r="E10"/>
  <c r="D10"/>
  <c r="C10"/>
  <c r="G9"/>
  <c r="G8" s="1"/>
  <c r="K8" s="1"/>
  <c r="K10" s="1"/>
  <c r="K9" i="1"/>
  <c r="F9"/>
  <c r="B9" s="1"/>
  <c r="B8" s="1"/>
  <c r="J10"/>
  <c r="I10"/>
  <c r="H10"/>
  <c r="E10"/>
  <c r="D10"/>
  <c r="C10"/>
  <c r="G9"/>
  <c r="G8" s="1"/>
  <c r="K8" s="1"/>
  <c r="K10" s="1"/>
  <c r="F8" i="11" l="1"/>
  <c r="F10" s="1"/>
  <c r="B9" i="10"/>
  <c r="B8" s="1"/>
  <c r="F8" i="9"/>
  <c r="F10" s="1"/>
  <c r="B9" i="8"/>
  <c r="B8" s="1"/>
  <c r="B9" i="6"/>
  <c r="B8" s="1"/>
  <c r="F10"/>
  <c r="F8" i="5"/>
  <c r="F10" s="1"/>
  <c r="F8" i="4"/>
  <c r="F10" s="1"/>
  <c r="F8" i="3"/>
  <c r="F10" s="1"/>
  <c r="F8" i="2"/>
  <c r="F10" s="1"/>
  <c r="F8" i="1"/>
  <c r="F10" s="1"/>
</calcChain>
</file>

<file path=xl/sharedStrings.xml><?xml version="1.0" encoding="utf-8"?>
<sst xmlns="http://schemas.openxmlformats.org/spreadsheetml/2006/main" count="228" uniqueCount="25">
  <si>
    <t xml:space="preserve">Информация об объеме полезного отпуска электроэнергии и мощности </t>
  </si>
  <si>
    <t>потребителям ОАО "Пятигорские электрические сети"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</si>
  <si>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</si>
  <si>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</si>
  <si>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</si>
  <si>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</si>
  <si>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</si>
  <si>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</si>
  <si>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</si>
  <si>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</si>
  <si>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</si>
  <si>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</si>
  <si>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>ИТОГО:</t>
  </si>
  <si>
    <t>за январь 2016 г.</t>
  </si>
  <si>
    <t>за февраль 2016 г.</t>
  </si>
  <si>
    <t>за март 2016 г.</t>
  </si>
  <si>
    <t>за апрель 2016 г.</t>
  </si>
  <si>
    <t>за май 2016 г.</t>
  </si>
  <si>
    <t>за июнь 2016 г.</t>
  </si>
  <si>
    <t>за июль 2016 г.</t>
  </si>
  <si>
    <t>за август 2016 г.</t>
  </si>
  <si>
    <t>за сентябрь 2016 г.</t>
  </si>
  <si>
    <t>за октябрь 2016 г.</t>
  </si>
  <si>
    <t>за ноябрь 2016 г.</t>
  </si>
  <si>
    <t>за декабрь 2016 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</si>
</sst>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10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13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22330.398000000001</v>
      </c>
      <c r="C8" s="5">
        <v>3933.279</v>
      </c>
      <c r="D8" s="5">
        <v>188.88</v>
      </c>
      <c r="E8" s="5">
        <v>15696.341</v>
      </c>
      <c r="F8" s="5">
        <f>25155.093-F9</f>
        <v>2511.898000000001</v>
      </c>
      <c r="G8" s="5">
        <f>G10-G9</f>
        <v>32.86</v>
      </c>
      <c r="H8" s="5">
        <v>7.1920000000000002</v>
      </c>
      <c r="I8" s="5">
        <v>0.24399999999999999</v>
      </c>
      <c r="J8" s="5">
        <v>22.347000000000001</v>
      </c>
      <c r="K8" s="5">
        <f>G8-H8-I8-J8</f>
        <v>3.0769999999999982</v>
      </c>
    </row>
    <row r="9" spans="1:11" ht="63.75" customHeight="1">
      <c r="A9" s="6" t="s">
        <v>11</v>
      </c>
      <c r="B9" s="5">
        <f>C9+D9+E9+F9</f>
        <v>22643.195</v>
      </c>
      <c r="C9" s="5"/>
      <c r="D9" s="5"/>
      <c r="E9" s="5"/>
      <c r="F9" s="5">
        <f>61.034+22582.161</f>
        <v>22643.195</v>
      </c>
      <c r="G9" s="5">
        <f>H9+I9+J9+K9</f>
        <v>45.286000000000001</v>
      </c>
      <c r="H9" s="5"/>
      <c r="I9" s="5"/>
      <c r="J9" s="5"/>
      <c r="K9" s="5">
        <f>0.122+45.164</f>
        <v>45.286000000000001</v>
      </c>
    </row>
    <row r="10" spans="1:11" ht="34.5" customHeight="1">
      <c r="A10" s="7" t="s">
        <v>12</v>
      </c>
      <c r="B10" s="5">
        <v>44973.593000000001</v>
      </c>
      <c r="C10" s="5">
        <f>C8</f>
        <v>3933.279</v>
      </c>
      <c r="D10" s="5">
        <f>D8</f>
        <v>188.88</v>
      </c>
      <c r="E10" s="5">
        <f>E8</f>
        <v>15696.341</v>
      </c>
      <c r="F10" s="5">
        <f>F8+F9</f>
        <v>25155.093000000001</v>
      </c>
      <c r="G10" s="5">
        <v>78.146000000000001</v>
      </c>
      <c r="H10" s="5">
        <f>H8</f>
        <v>7.1920000000000002</v>
      </c>
      <c r="I10" s="5">
        <f>I8</f>
        <v>0.24399999999999999</v>
      </c>
      <c r="J10" s="5">
        <f>J8</f>
        <v>22.347000000000001</v>
      </c>
      <c r="K10" s="5">
        <f>K8+K9</f>
        <v>48.363</v>
      </c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22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20396.920000000002</v>
      </c>
      <c r="C8" s="5">
        <v>3893.4229999999998</v>
      </c>
      <c r="D8" s="5">
        <v>32.200000000000003</v>
      </c>
      <c r="E8" s="5">
        <v>13974.111000000001</v>
      </c>
      <c r="F8" s="5">
        <f>23775.259-F9</f>
        <v>2497.1859999999979</v>
      </c>
      <c r="G8" s="5">
        <f>G10-G9</f>
        <v>32.302000000000007</v>
      </c>
      <c r="H8" s="5">
        <v>7.1849999999999996</v>
      </c>
      <c r="I8" s="5">
        <v>0</v>
      </c>
      <c r="J8" s="5">
        <v>22.036999999999999</v>
      </c>
      <c r="K8" s="5">
        <f>G8-H8-I8-J8</f>
        <v>3.080000000000009</v>
      </c>
    </row>
    <row r="9" spans="1:11" ht="63.75" customHeight="1">
      <c r="A9" s="6" t="s">
        <v>11</v>
      </c>
      <c r="B9" s="5">
        <f>C9+D9+E9+F9</f>
        <v>21278.073</v>
      </c>
      <c r="C9" s="5"/>
      <c r="D9" s="5"/>
      <c r="E9" s="5"/>
      <c r="F9" s="5">
        <f>30.962+21247.111</f>
        <v>21278.073</v>
      </c>
      <c r="G9" s="5">
        <f>H9+I9+J9+K9</f>
        <v>42.555999999999997</v>
      </c>
      <c r="H9" s="5"/>
      <c r="I9" s="5"/>
      <c r="J9" s="5"/>
      <c r="K9" s="5">
        <f>0.062+42.494</f>
        <v>42.555999999999997</v>
      </c>
    </row>
    <row r="10" spans="1:11" ht="34.5" customHeight="1">
      <c r="A10" s="7" t="s">
        <v>12</v>
      </c>
      <c r="B10" s="5">
        <v>41674.993000000002</v>
      </c>
      <c r="C10" s="5">
        <f>C8</f>
        <v>3893.4229999999998</v>
      </c>
      <c r="D10" s="5">
        <f>D8</f>
        <v>32.200000000000003</v>
      </c>
      <c r="E10" s="5">
        <f>E8</f>
        <v>13974.111000000001</v>
      </c>
      <c r="F10" s="5">
        <f>F8+F9</f>
        <v>23775.258999999998</v>
      </c>
      <c r="G10" s="5">
        <v>74.858000000000004</v>
      </c>
      <c r="H10" s="5">
        <f>H8</f>
        <v>7.1849999999999996</v>
      </c>
      <c r="I10" s="5">
        <f>I8</f>
        <v>0</v>
      </c>
      <c r="J10" s="5">
        <f>J8</f>
        <v>22.036999999999999</v>
      </c>
      <c r="K10" s="5">
        <f>K8+K9</f>
        <v>45.63600000000001</v>
      </c>
    </row>
    <row r="12" spans="1:11">
      <c r="B12" s="8"/>
      <c r="G12" s="8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23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20817.530999999999</v>
      </c>
      <c r="C8" s="5">
        <v>3811.0459999999998</v>
      </c>
      <c r="D8" s="5">
        <v>136.26</v>
      </c>
      <c r="E8" s="5">
        <v>14210.874</v>
      </c>
      <c r="F8" s="5">
        <f>24522.994-F9</f>
        <v>2659.3509999999987</v>
      </c>
      <c r="G8" s="5">
        <f>G10-G9</f>
        <v>33.318000000000005</v>
      </c>
      <c r="H8" s="5">
        <v>7.1820000000000004</v>
      </c>
      <c r="I8" s="5">
        <v>0.18</v>
      </c>
      <c r="J8" s="5">
        <v>22.852</v>
      </c>
      <c r="K8" s="5">
        <f>G8-H8-I8-J8</f>
        <v>3.1040000000000028</v>
      </c>
    </row>
    <row r="9" spans="1:11" ht="63.75" customHeight="1">
      <c r="A9" s="6" t="s">
        <v>11</v>
      </c>
      <c r="B9" s="5">
        <f>C9+D9+E9+F9</f>
        <v>21863.643</v>
      </c>
      <c r="C9" s="5"/>
      <c r="D9" s="5"/>
      <c r="E9" s="5"/>
      <c r="F9" s="5">
        <f>52.604+21811.039</f>
        <v>21863.643</v>
      </c>
      <c r="G9" s="5">
        <f>H9+I9+J9+K9</f>
        <v>43.726999999999997</v>
      </c>
      <c r="H9" s="5"/>
      <c r="I9" s="5"/>
      <c r="J9" s="5"/>
      <c r="K9" s="5">
        <f>0.105+43.622</f>
        <v>43.726999999999997</v>
      </c>
    </row>
    <row r="10" spans="1:11" ht="34.5" customHeight="1">
      <c r="A10" s="7" t="s">
        <v>12</v>
      </c>
      <c r="B10" s="5">
        <v>42681.173999999999</v>
      </c>
      <c r="C10" s="5">
        <f>C8</f>
        <v>3811.0459999999998</v>
      </c>
      <c r="D10" s="5">
        <f>D8</f>
        <v>136.26</v>
      </c>
      <c r="E10" s="5">
        <f>E8</f>
        <v>14210.874</v>
      </c>
      <c r="F10" s="5">
        <f>F8+F9</f>
        <v>24522.993999999999</v>
      </c>
      <c r="G10" s="5">
        <v>77.045000000000002</v>
      </c>
      <c r="H10" s="5">
        <f>H8</f>
        <v>7.1820000000000004</v>
      </c>
      <c r="I10" s="5">
        <f>I8</f>
        <v>0.18</v>
      </c>
      <c r="J10" s="5">
        <f>J8</f>
        <v>22.852</v>
      </c>
      <c r="K10" s="5">
        <f>K8+K9</f>
        <v>46.831000000000003</v>
      </c>
    </row>
    <row r="12" spans="1:11">
      <c r="B12" s="8"/>
      <c r="G12" s="8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K12"/>
  <sheetViews>
    <sheetView tabSelected="1" workbookViewId="0">
      <selection activeCell="K10" sqref="K10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23360.023999999998</v>
      </c>
      <c r="C8" s="5">
        <v>4204.9679999999998</v>
      </c>
      <c r="D8" s="5">
        <v>192.69</v>
      </c>
      <c r="E8" s="5">
        <v>16234.476000000001</v>
      </c>
      <c r="F8" s="5">
        <f>26853.161-F9</f>
        <v>2727.8899999999994</v>
      </c>
      <c r="G8" s="5">
        <f>G10-G9</f>
        <v>34.382999999999996</v>
      </c>
      <c r="H8" s="5">
        <v>7.5010000000000003</v>
      </c>
      <c r="I8" s="5">
        <v>0.23</v>
      </c>
      <c r="J8" s="5">
        <v>23.545999999999999</v>
      </c>
      <c r="K8" s="5">
        <f>G8-H8-I8-J8</f>
        <v>3.1059999999999945</v>
      </c>
    </row>
    <row r="9" spans="1:11" ht="63.75" customHeight="1">
      <c r="A9" s="6" t="s">
        <v>11</v>
      </c>
      <c r="B9" s="5">
        <f>C9+D9+E9+F9</f>
        <v>24125.271000000001</v>
      </c>
      <c r="C9" s="5"/>
      <c r="D9" s="5"/>
      <c r="E9" s="5"/>
      <c r="F9" s="5">
        <f>47.755+24077.516</f>
        <v>24125.271000000001</v>
      </c>
      <c r="G9" s="5">
        <f>H9+I9+J9+K9</f>
        <v>47.465000000000003</v>
      </c>
      <c r="H9" s="5"/>
      <c r="I9" s="5"/>
      <c r="J9" s="5"/>
      <c r="K9" s="5">
        <f>0.094+47.371</f>
        <v>47.465000000000003</v>
      </c>
    </row>
    <row r="10" spans="1:11" ht="34.5" customHeight="1">
      <c r="A10" s="7" t="s">
        <v>12</v>
      </c>
      <c r="B10" s="5">
        <v>47485.294999999998</v>
      </c>
      <c r="C10" s="5">
        <f>C8</f>
        <v>4204.9679999999998</v>
      </c>
      <c r="D10" s="5">
        <f>D8</f>
        <v>192.69</v>
      </c>
      <c r="E10" s="5">
        <f>E8</f>
        <v>16234.476000000001</v>
      </c>
      <c r="F10" s="5">
        <f>F8+F9</f>
        <v>26853.161</v>
      </c>
      <c r="G10" s="5">
        <v>81.847999999999999</v>
      </c>
      <c r="H10" s="5">
        <f>H8</f>
        <v>7.5010000000000003</v>
      </c>
      <c r="I10" s="5">
        <f>I8</f>
        <v>0.23</v>
      </c>
      <c r="J10" s="5">
        <f>J8</f>
        <v>23.545999999999999</v>
      </c>
      <c r="K10" s="5">
        <f>K8+K9</f>
        <v>50.570999999999998</v>
      </c>
    </row>
    <row r="12" spans="1:11">
      <c r="B12" s="8"/>
      <c r="G12" s="8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0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14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20245.442000000003</v>
      </c>
      <c r="C8" s="5">
        <v>3816.9949999999999</v>
      </c>
      <c r="D8" s="5">
        <v>184.68</v>
      </c>
      <c r="E8" s="5">
        <v>13948.278</v>
      </c>
      <c r="F8" s="5">
        <f>22774.799-F9</f>
        <v>2295.4890000000014</v>
      </c>
      <c r="G8" s="5">
        <f>G10-G9</f>
        <v>31.985999999999997</v>
      </c>
      <c r="H8" s="5">
        <v>7.3</v>
      </c>
      <c r="I8" s="5">
        <v>0.23799999999999999</v>
      </c>
      <c r="J8" s="5">
        <v>21.372</v>
      </c>
      <c r="K8" s="5">
        <f>G8-H8-I8-J8</f>
        <v>3.075999999999997</v>
      </c>
    </row>
    <row r="9" spans="1:11" ht="63.75" customHeight="1">
      <c r="A9" s="6" t="s">
        <v>11</v>
      </c>
      <c r="B9" s="5">
        <f>C9+D9+E9+F9</f>
        <v>20479.309999999998</v>
      </c>
      <c r="C9" s="5"/>
      <c r="D9" s="5"/>
      <c r="E9" s="5"/>
      <c r="F9" s="5">
        <f>46.729+20432.581</f>
        <v>20479.309999999998</v>
      </c>
      <c r="G9" s="5">
        <f>H9+I9+J9+K9</f>
        <v>40.958000000000006</v>
      </c>
      <c r="H9" s="5"/>
      <c r="I9" s="5"/>
      <c r="J9" s="5"/>
      <c r="K9" s="5">
        <f>0.093+40.865</f>
        <v>40.958000000000006</v>
      </c>
    </row>
    <row r="10" spans="1:11" ht="34.5" customHeight="1">
      <c r="A10" s="7" t="s">
        <v>12</v>
      </c>
      <c r="B10" s="5">
        <v>40724.752</v>
      </c>
      <c r="C10" s="5">
        <f>C8</f>
        <v>3816.9949999999999</v>
      </c>
      <c r="D10" s="5">
        <f>D8</f>
        <v>184.68</v>
      </c>
      <c r="E10" s="5">
        <f>E8</f>
        <v>13948.278</v>
      </c>
      <c r="F10" s="5">
        <f>F8+F9</f>
        <v>22774.798999999999</v>
      </c>
      <c r="G10" s="5">
        <v>72.944000000000003</v>
      </c>
      <c r="H10" s="5">
        <f>H8</f>
        <v>7.3</v>
      </c>
      <c r="I10" s="5">
        <f>I8</f>
        <v>0.23799999999999999</v>
      </c>
      <c r="J10" s="5">
        <f>J8</f>
        <v>21.372</v>
      </c>
      <c r="K10" s="5">
        <f>K8+K9</f>
        <v>44.034000000000006</v>
      </c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0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15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20724.141</v>
      </c>
      <c r="C8" s="5">
        <v>4125.415</v>
      </c>
      <c r="D8" s="5">
        <v>191.04</v>
      </c>
      <c r="E8" s="5">
        <v>14069.028</v>
      </c>
      <c r="F8" s="5">
        <f>23340.25-F9</f>
        <v>2338.6579999999994</v>
      </c>
      <c r="G8" s="5">
        <f>G10-G9</f>
        <v>31.370999999999995</v>
      </c>
      <c r="H8" s="5">
        <v>7.3570000000000002</v>
      </c>
      <c r="I8" s="5">
        <v>0.23200000000000001</v>
      </c>
      <c r="J8" s="5">
        <v>20.707000000000001</v>
      </c>
      <c r="K8" s="5">
        <f>G8-H8-I8-J8</f>
        <v>3.0749999999999957</v>
      </c>
    </row>
    <row r="9" spans="1:11" ht="63.75" customHeight="1">
      <c r="A9" s="6" t="s">
        <v>11</v>
      </c>
      <c r="B9" s="5">
        <f>C9+D9+E9+F9</f>
        <v>21001.592000000001</v>
      </c>
      <c r="C9" s="5"/>
      <c r="D9" s="5"/>
      <c r="E9" s="5"/>
      <c r="F9" s="5">
        <f>33.41+20968.182</f>
        <v>21001.592000000001</v>
      </c>
      <c r="G9" s="5">
        <f>H9+I9+J9+K9</f>
        <v>42.003</v>
      </c>
      <c r="H9" s="5"/>
      <c r="I9" s="5"/>
      <c r="J9" s="5"/>
      <c r="K9" s="5">
        <f>0.067+41.936</f>
        <v>42.003</v>
      </c>
    </row>
    <row r="10" spans="1:11" ht="34.5" customHeight="1">
      <c r="A10" s="7" t="s">
        <v>12</v>
      </c>
      <c r="B10" s="5">
        <v>41725.733</v>
      </c>
      <c r="C10" s="5">
        <f>C8</f>
        <v>4125.415</v>
      </c>
      <c r="D10" s="5">
        <f>D8</f>
        <v>191.04</v>
      </c>
      <c r="E10" s="5">
        <f>E8</f>
        <v>14069.028</v>
      </c>
      <c r="F10" s="5">
        <f>F8+F9</f>
        <v>23340.25</v>
      </c>
      <c r="G10" s="5">
        <v>73.373999999999995</v>
      </c>
      <c r="H10" s="5">
        <f>H8</f>
        <v>7.3570000000000002</v>
      </c>
      <c r="I10" s="5">
        <f>I8</f>
        <v>0.23200000000000001</v>
      </c>
      <c r="J10" s="5">
        <f>J8</f>
        <v>20.707000000000001</v>
      </c>
      <c r="K10" s="5">
        <f>K8+K9</f>
        <v>45.077999999999996</v>
      </c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0"/>
  <sheetViews>
    <sheetView workbookViewId="0">
      <selection activeCell="B11" sqref="B11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16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18505.649000000001</v>
      </c>
      <c r="C8" s="5">
        <v>4055.6289999999999</v>
      </c>
      <c r="D8" s="5">
        <v>124.08</v>
      </c>
      <c r="E8" s="5">
        <v>12186.179</v>
      </c>
      <c r="F8" s="5">
        <f>20723.097-F9</f>
        <v>2139.7610000000022</v>
      </c>
      <c r="G8" s="5">
        <f>G10-G9</f>
        <v>30.257000000000005</v>
      </c>
      <c r="H8" s="5">
        <v>7.4710000000000001</v>
      </c>
      <c r="I8" s="5">
        <v>0.14099999999999999</v>
      </c>
      <c r="J8" s="5">
        <v>19.568999999999999</v>
      </c>
      <c r="K8" s="5">
        <f>G8-H8-I8-J8</f>
        <v>3.0760000000000076</v>
      </c>
    </row>
    <row r="9" spans="1:11" ht="63.75" customHeight="1">
      <c r="A9" s="6" t="s">
        <v>11</v>
      </c>
      <c r="B9" s="5">
        <f>C9+D9+E9+F9</f>
        <v>18583.335999999999</v>
      </c>
      <c r="C9" s="5"/>
      <c r="D9" s="5"/>
      <c r="E9" s="5"/>
      <c r="F9" s="5">
        <f>21.305+18562.031</f>
        <v>18583.335999999999</v>
      </c>
      <c r="G9" s="5">
        <f>H9+I9+J9+K9</f>
        <v>37.167000000000002</v>
      </c>
      <c r="H9" s="5"/>
      <c r="I9" s="5"/>
      <c r="J9" s="5"/>
      <c r="K9" s="5">
        <f>0.043+37.124</f>
        <v>37.167000000000002</v>
      </c>
    </row>
    <row r="10" spans="1:11" ht="34.5" customHeight="1">
      <c r="A10" s="7" t="s">
        <v>12</v>
      </c>
      <c r="B10" s="5">
        <v>37088.985000000001</v>
      </c>
      <c r="C10" s="5">
        <f>C8</f>
        <v>4055.6289999999999</v>
      </c>
      <c r="D10" s="5">
        <f>D8</f>
        <v>124.08</v>
      </c>
      <c r="E10" s="5">
        <f>E8</f>
        <v>12186.179</v>
      </c>
      <c r="F10" s="5">
        <f>F8+F9</f>
        <v>20723.097000000002</v>
      </c>
      <c r="G10" s="5">
        <v>67.424000000000007</v>
      </c>
      <c r="H10" s="5">
        <f>H8</f>
        <v>7.4710000000000001</v>
      </c>
      <c r="I10" s="5">
        <f>I8</f>
        <v>0.14099999999999999</v>
      </c>
      <c r="J10" s="5">
        <f>J8</f>
        <v>19.568999999999999</v>
      </c>
      <c r="K10" s="5">
        <f>K8+K9</f>
        <v>40.243000000000009</v>
      </c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0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17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18507.21</v>
      </c>
      <c r="C8" s="5">
        <v>4197.3339999999998</v>
      </c>
      <c r="D8" s="5">
        <v>501.21</v>
      </c>
      <c r="E8" s="5">
        <v>11720.653</v>
      </c>
      <c r="F8" s="5">
        <f>20340.119-F9</f>
        <v>2088.012999999999</v>
      </c>
      <c r="G8" s="5">
        <f>G10-G9</f>
        <v>31.047000000000004</v>
      </c>
      <c r="H8" s="5">
        <v>7.6390000000000002</v>
      </c>
      <c r="I8" s="5">
        <v>0.51400000000000001</v>
      </c>
      <c r="J8" s="5">
        <v>19.818000000000001</v>
      </c>
      <c r="K8" s="5">
        <f>G8-H8-I8-J8</f>
        <v>3.0760000000000041</v>
      </c>
    </row>
    <row r="9" spans="1:11" ht="63.75" customHeight="1">
      <c r="A9" s="6" t="s">
        <v>11</v>
      </c>
      <c r="B9" s="5">
        <f>C9+D9+E9+F9</f>
        <v>18252.106</v>
      </c>
      <c r="C9" s="5"/>
      <c r="D9" s="5"/>
      <c r="E9" s="5"/>
      <c r="F9" s="5">
        <f>19.128+18232.978</f>
        <v>18252.106</v>
      </c>
      <c r="G9" s="5">
        <f>H9+I9+J9+K9</f>
        <v>36.503999999999998</v>
      </c>
      <c r="H9" s="5"/>
      <c r="I9" s="5"/>
      <c r="J9" s="5"/>
      <c r="K9" s="5">
        <f>0.038+36.466</f>
        <v>36.503999999999998</v>
      </c>
    </row>
    <row r="10" spans="1:11" ht="34.5" customHeight="1">
      <c r="A10" s="7" t="s">
        <v>12</v>
      </c>
      <c r="B10" s="5">
        <v>36759.315999999999</v>
      </c>
      <c r="C10" s="5">
        <f>C8</f>
        <v>4197.3339999999998</v>
      </c>
      <c r="D10" s="5">
        <f>D8</f>
        <v>501.21</v>
      </c>
      <c r="E10" s="5">
        <f>E8</f>
        <v>11720.653</v>
      </c>
      <c r="F10" s="5">
        <f>F8+F9</f>
        <v>20340.118999999999</v>
      </c>
      <c r="G10" s="5">
        <v>67.551000000000002</v>
      </c>
      <c r="H10" s="5">
        <f>H8</f>
        <v>7.6390000000000002</v>
      </c>
      <c r="I10" s="5">
        <f>I8</f>
        <v>0.51400000000000001</v>
      </c>
      <c r="J10" s="5">
        <f>J8</f>
        <v>19.818000000000001</v>
      </c>
      <c r="K10" s="5">
        <f>K8+K9</f>
        <v>39.58</v>
      </c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K10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18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18481.296000000006</v>
      </c>
      <c r="C8" s="5">
        <v>4190.0150000000003</v>
      </c>
      <c r="D8" s="5">
        <v>71.16</v>
      </c>
      <c r="E8" s="5">
        <v>12121.986000000001</v>
      </c>
      <c r="F8" s="5">
        <f>20674.497-F9</f>
        <v>2098.135000000002</v>
      </c>
      <c r="G8" s="5">
        <f>G10-G9</f>
        <v>31.792999999999999</v>
      </c>
      <c r="H8" s="5">
        <v>8.0280000000000005</v>
      </c>
      <c r="I8" s="5">
        <v>0.108</v>
      </c>
      <c r="J8" s="5">
        <v>20.581</v>
      </c>
      <c r="K8" s="5">
        <f>G8-H8-I8-J8</f>
        <v>3.0760000000000005</v>
      </c>
    </row>
    <row r="9" spans="1:11" ht="63.75" customHeight="1">
      <c r="A9" s="6" t="s">
        <v>11</v>
      </c>
      <c r="B9" s="5">
        <f>C9+D9+E9+F9</f>
        <v>18576.361999999997</v>
      </c>
      <c r="C9" s="5"/>
      <c r="D9" s="5"/>
      <c r="E9" s="5"/>
      <c r="F9" s="5">
        <f>17.013+18559.349</f>
        <v>18576.361999999997</v>
      </c>
      <c r="G9" s="5">
        <f>H9+I9+J9+K9</f>
        <v>37.152999999999999</v>
      </c>
      <c r="H9" s="5"/>
      <c r="I9" s="5"/>
      <c r="J9" s="5"/>
      <c r="K9" s="5">
        <f>0.034+37.119</f>
        <v>37.152999999999999</v>
      </c>
    </row>
    <row r="10" spans="1:11" ht="34.5" customHeight="1">
      <c r="A10" s="7" t="s">
        <v>12</v>
      </c>
      <c r="B10" s="5">
        <v>37057.658000000003</v>
      </c>
      <c r="C10" s="5">
        <f>C8</f>
        <v>4190.0150000000003</v>
      </c>
      <c r="D10" s="5">
        <f>D8</f>
        <v>71.16</v>
      </c>
      <c r="E10" s="5">
        <f>E8</f>
        <v>12121.986000000001</v>
      </c>
      <c r="F10" s="5">
        <f>F8+F9</f>
        <v>20674.496999999999</v>
      </c>
      <c r="G10" s="5">
        <v>68.945999999999998</v>
      </c>
      <c r="H10" s="5">
        <f>H8</f>
        <v>8.0280000000000005</v>
      </c>
      <c r="I10" s="5">
        <f>I8</f>
        <v>0.108</v>
      </c>
      <c r="J10" s="5">
        <f>J8</f>
        <v>20.581</v>
      </c>
      <c r="K10" s="5">
        <f>K8+K9</f>
        <v>40.228999999999999</v>
      </c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K10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19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19339.098999999998</v>
      </c>
      <c r="C8" s="5">
        <v>4668.1850000000004</v>
      </c>
      <c r="D8" s="5">
        <v>0</v>
      </c>
      <c r="E8" s="5">
        <v>12568.054</v>
      </c>
      <c r="F8" s="5">
        <f>21643.147-F9</f>
        <v>2102.8600000000006</v>
      </c>
      <c r="G8" s="5">
        <f>G10-G9</f>
        <v>32.253</v>
      </c>
      <c r="H8" s="5">
        <v>8.6310000000000002</v>
      </c>
      <c r="I8" s="5">
        <v>0</v>
      </c>
      <c r="J8" s="5">
        <v>20.545999999999999</v>
      </c>
      <c r="K8" s="5">
        <f>G8-H8-I8-J8</f>
        <v>3.0760000000000005</v>
      </c>
    </row>
    <row r="9" spans="1:11" ht="63.75" customHeight="1">
      <c r="A9" s="6" t="s">
        <v>11</v>
      </c>
      <c r="B9" s="5">
        <f>C9+D9+E9+F9</f>
        <v>19540.287</v>
      </c>
      <c r="C9" s="5"/>
      <c r="D9" s="5"/>
      <c r="E9" s="5"/>
      <c r="F9" s="5">
        <f>19.107+19521.18</f>
        <v>19540.287</v>
      </c>
      <c r="G9" s="5">
        <f>H9+I9+J9+K9</f>
        <v>39.08</v>
      </c>
      <c r="H9" s="5"/>
      <c r="I9" s="5"/>
      <c r="J9" s="5"/>
      <c r="K9" s="5">
        <f>0.038+39.042</f>
        <v>39.08</v>
      </c>
    </row>
    <row r="10" spans="1:11" ht="34.5" customHeight="1">
      <c r="A10" s="7" t="s">
        <v>12</v>
      </c>
      <c r="B10" s="5">
        <v>38879.385999999999</v>
      </c>
      <c r="C10" s="5">
        <f>C8</f>
        <v>4668.1850000000004</v>
      </c>
      <c r="D10" s="5">
        <f>D8</f>
        <v>0</v>
      </c>
      <c r="E10" s="5">
        <f>E8</f>
        <v>12568.054</v>
      </c>
      <c r="F10" s="5">
        <f>F8+F9</f>
        <v>21643.147000000001</v>
      </c>
      <c r="G10" s="5">
        <v>71.332999999999998</v>
      </c>
      <c r="H10" s="5">
        <f>H8</f>
        <v>8.6310000000000002</v>
      </c>
      <c r="I10" s="5">
        <f>I8</f>
        <v>0</v>
      </c>
      <c r="J10" s="5">
        <f>J8</f>
        <v>20.545999999999999</v>
      </c>
      <c r="K10" s="5">
        <f>K8+K9</f>
        <v>42.155999999999999</v>
      </c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K10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20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20484.285999999996</v>
      </c>
      <c r="C8" s="5">
        <v>4881.7700000000004</v>
      </c>
      <c r="D8" s="5">
        <v>17.079999999999998</v>
      </c>
      <c r="E8" s="5">
        <v>13291.647999999999</v>
      </c>
      <c r="F8" s="5">
        <f>23238.145-F9</f>
        <v>2293.7880000000005</v>
      </c>
      <c r="G8" s="5">
        <f>G10-G9</f>
        <v>33.207999999999991</v>
      </c>
      <c r="H8" s="5">
        <v>8.9260000000000002</v>
      </c>
      <c r="I8" s="5">
        <v>0</v>
      </c>
      <c r="J8" s="5">
        <v>21.206</v>
      </c>
      <c r="K8" s="5">
        <f>G8-H8-I8-J8</f>
        <v>3.0759999999999899</v>
      </c>
    </row>
    <row r="9" spans="1:11" ht="63.75" customHeight="1">
      <c r="A9" s="6" t="s">
        <v>11</v>
      </c>
      <c r="B9" s="5">
        <f>C9+D9+E9+F9</f>
        <v>20944.357</v>
      </c>
      <c r="C9" s="5"/>
      <c r="D9" s="5"/>
      <c r="E9" s="5"/>
      <c r="F9" s="5">
        <f>25.409+20918.948</f>
        <v>20944.357</v>
      </c>
      <c r="G9" s="5">
        <f>H9+I9+J9+K9</f>
        <v>41.889000000000003</v>
      </c>
      <c r="H9" s="5"/>
      <c r="I9" s="5"/>
      <c r="J9" s="5"/>
      <c r="K9" s="5">
        <f>0.051+41.838</f>
        <v>41.889000000000003</v>
      </c>
    </row>
    <row r="10" spans="1:11" ht="34.5" customHeight="1">
      <c r="A10" s="7" t="s">
        <v>12</v>
      </c>
      <c r="B10" s="5">
        <v>41428.642999999996</v>
      </c>
      <c r="C10" s="5">
        <f>C8</f>
        <v>4881.7700000000004</v>
      </c>
      <c r="D10" s="5">
        <f>D8</f>
        <v>17.079999999999998</v>
      </c>
      <c r="E10" s="5">
        <f>E8</f>
        <v>13291.647999999999</v>
      </c>
      <c r="F10" s="5">
        <f>F8+F9</f>
        <v>23238.145</v>
      </c>
      <c r="G10" s="5">
        <v>75.096999999999994</v>
      </c>
      <c r="H10" s="5">
        <f>H8</f>
        <v>8.9260000000000002</v>
      </c>
      <c r="I10" s="5">
        <f>I8</f>
        <v>0</v>
      </c>
      <c r="J10" s="5">
        <f>J8</f>
        <v>21.206</v>
      </c>
      <c r="K10" s="5">
        <f>K8+K9</f>
        <v>44.964999999999989</v>
      </c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2" bestFit="1" customWidth="1"/>
    <col min="2" max="2" width="10.140625" style="1" bestFit="1" customWidth="1"/>
    <col min="3" max="3" width="10.28515625" style="1" customWidth="1"/>
    <col min="4" max="4" width="12" style="1" customWidth="1"/>
    <col min="5" max="5" width="13.28515625" style="2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 t="s">
        <v>21</v>
      </c>
      <c r="B4" s="9"/>
      <c r="C4" s="9"/>
      <c r="D4" s="9"/>
      <c r="E4" s="9"/>
      <c r="F4" s="9"/>
      <c r="G4" s="9"/>
      <c r="H4" s="9"/>
      <c r="I4" s="9"/>
      <c r="J4" s="9"/>
      <c r="K4" s="9"/>
    </row>
    <row r="6" spans="1:11">
      <c r="A6" s="10" t="s">
        <v>2</v>
      </c>
      <c r="B6" s="12" t="s">
        <v>3</v>
      </c>
      <c r="C6" s="12"/>
      <c r="D6" s="12"/>
      <c r="E6" s="12"/>
      <c r="F6" s="12"/>
      <c r="G6" s="12" t="s">
        <v>4</v>
      </c>
      <c r="H6" s="12"/>
      <c r="I6" s="12"/>
      <c r="J6" s="12"/>
      <c r="K6" s="12"/>
    </row>
    <row r="7" spans="1:11">
      <c r="A7" s="11"/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</row>
    <row r="8" spans="1:11" ht="36.75" customHeight="1">
      <c r="A8" s="4" t="s">
        <v>10</v>
      </c>
      <c r="B8" s="5">
        <f>B10-B9</f>
        <v>18214.822000000004</v>
      </c>
      <c r="C8" s="5">
        <v>4217.9759999999997</v>
      </c>
      <c r="D8" s="5"/>
      <c r="E8" s="5">
        <v>11668.534</v>
      </c>
      <c r="F8" s="5">
        <f>20654.985-F9</f>
        <v>2328.3120000000017</v>
      </c>
      <c r="G8" s="5">
        <f>G10-G9</f>
        <v>31.527000000000008</v>
      </c>
      <c r="H8" s="5">
        <v>7.6849999999999996</v>
      </c>
      <c r="I8" s="5">
        <v>0</v>
      </c>
      <c r="J8" s="5">
        <v>20.765000000000001</v>
      </c>
      <c r="K8" s="5">
        <f>G8-H8-I8-J8</f>
        <v>3.0770000000000088</v>
      </c>
    </row>
    <row r="9" spans="1:11" ht="63.75" customHeight="1">
      <c r="A9" s="6" t="s">
        <v>11</v>
      </c>
      <c r="B9" s="5">
        <f>C9+D9+E9+F9</f>
        <v>18326.672999999999</v>
      </c>
      <c r="C9" s="5"/>
      <c r="D9" s="5"/>
      <c r="E9" s="5"/>
      <c r="F9" s="5">
        <f>19.532+18307.141</f>
        <v>18326.672999999999</v>
      </c>
      <c r="G9" s="5">
        <f>H9+I9+J9+K9</f>
        <v>36.652999999999999</v>
      </c>
      <c r="H9" s="5"/>
      <c r="I9" s="5"/>
      <c r="J9" s="5"/>
      <c r="K9" s="5">
        <f>0.039+36.614</f>
        <v>36.652999999999999</v>
      </c>
    </row>
    <row r="10" spans="1:11" ht="34.5" customHeight="1">
      <c r="A10" s="7" t="s">
        <v>12</v>
      </c>
      <c r="B10" s="5">
        <v>36541.495000000003</v>
      </c>
      <c r="C10" s="5">
        <f>C8</f>
        <v>4217.9759999999997</v>
      </c>
      <c r="D10" s="5">
        <f>D8</f>
        <v>0</v>
      </c>
      <c r="E10" s="5">
        <f>E8</f>
        <v>11668.534</v>
      </c>
      <c r="F10" s="5">
        <f>F8+F9</f>
        <v>20654.985000000001</v>
      </c>
      <c r="G10" s="5">
        <v>68.180000000000007</v>
      </c>
      <c r="H10" s="5">
        <f>H8</f>
        <v>7.6849999999999996</v>
      </c>
      <c r="I10" s="5">
        <f>I8</f>
        <v>0</v>
      </c>
      <c r="J10" s="5">
        <f>J8</f>
        <v>20.765000000000001</v>
      </c>
      <c r="K10" s="5">
        <f>K8+K9</f>
        <v>39.730000000000004</v>
      </c>
    </row>
    <row r="12" spans="1:11">
      <c r="B12" s="8"/>
      <c r="G12" s="8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2016</vt:lpstr>
      <vt:lpstr>февраль 2016</vt:lpstr>
      <vt:lpstr>март 2016</vt:lpstr>
      <vt:lpstr>апрель 2016</vt:lpstr>
      <vt:lpstr>май 2016</vt:lpstr>
      <vt:lpstr>июнь 2016</vt:lpstr>
      <vt:lpstr>июль 2016</vt:lpstr>
      <vt:lpstr>август 2016</vt:lpstr>
      <vt:lpstr>сентябрь 2016</vt:lpstr>
      <vt:lpstr>октябрь 2016</vt:lpstr>
      <vt:lpstr>ноябрь 2016</vt:lpstr>
      <vt:lpstr>декабрь 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dcterms:created xsi:type="dcterms:W3CDTF">2016-02-25T11:36:39Z</dcterms:created>
  <dcterms:modified xsi:type="dcterms:W3CDTF">2017-01-25T07:23:15Z</dcterms:modified>
</cp:coreProperties>
</file>