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28455" windowHeight="11985" firstSheet="3" activeTab="11"/>
  </bookViews>
  <sheets>
    <sheet name="январь 2018 г." sheetId="1" r:id="rId1"/>
    <sheet name="февраль 2018 г." sheetId="2" r:id="rId2"/>
    <sheet name="март 2018 г." sheetId="3" r:id="rId3"/>
    <sheet name="апрель 2018 г." sheetId="4" r:id="rId4"/>
    <sheet name="май 2018" sheetId="5" r:id="rId5"/>
    <sheet name="июнь 2018 г." sheetId="6" r:id="rId6"/>
    <sheet name="июль 2018 г." sheetId="7" r:id="rId7"/>
    <sheet name=" август 2018 г." sheetId="8" r:id="rId8"/>
    <sheet name="сентябрь 2018 г." sheetId="9" r:id="rId9"/>
    <sheet name="октябрь 2018 г." sheetId="10" r:id="rId10"/>
    <sheet name="ноябрь 2018 г." sheetId="11" r:id="rId11"/>
    <sheet name="декабрь 2018 г." sheetId="12" r:id="rId12"/>
  </sheets>
  <calcPr calcId="124519"/>
</workbook>
</file>

<file path=xl/calcChain.xml><?xml version="1.0" encoding="utf-8"?>
<calcChain xmlns="http://schemas.openxmlformats.org/spreadsheetml/2006/main">
  <c r="K9" i="12"/>
  <c r="G9" s="1"/>
  <c r="G8" s="1"/>
  <c r="K8" s="1"/>
  <c r="K10" s="1"/>
  <c r="F8"/>
  <c r="F10" s="1"/>
  <c r="J10"/>
  <c r="H10"/>
  <c r="E10"/>
  <c r="C10"/>
  <c r="B9"/>
  <c r="B8" s="1"/>
  <c r="K9" i="11"/>
  <c r="G9" s="1"/>
  <c r="G8" s="1"/>
  <c r="K8" s="1"/>
  <c r="K10" s="1"/>
  <c r="F8"/>
  <c r="J10"/>
  <c r="I10"/>
  <c r="H10"/>
  <c r="F10"/>
  <c r="E10"/>
  <c r="D10"/>
  <c r="C10"/>
  <c r="B9"/>
  <c r="B8" s="1"/>
  <c r="G8" i="10"/>
  <c r="K8"/>
  <c r="K9"/>
  <c r="F8"/>
  <c r="F10" s="1"/>
  <c r="J10"/>
  <c r="I10"/>
  <c r="H10"/>
  <c r="E10"/>
  <c r="D10"/>
  <c r="C10"/>
  <c r="G9"/>
  <c r="K10" s="1"/>
  <c r="B9"/>
  <c r="B8" s="1"/>
  <c r="K9" i="9"/>
  <c r="F8"/>
  <c r="F10" s="1"/>
  <c r="J10"/>
  <c r="I10"/>
  <c r="H10"/>
  <c r="E10"/>
  <c r="D10"/>
  <c r="C10"/>
  <c r="G9"/>
  <c r="G8" s="1"/>
  <c r="K8" s="1"/>
  <c r="K10" s="1"/>
  <c r="B9"/>
  <c r="B8" s="1"/>
  <c r="K9" i="8"/>
  <c r="F8"/>
  <c r="F10" s="1"/>
  <c r="J10"/>
  <c r="I10"/>
  <c r="H10"/>
  <c r="E10"/>
  <c r="D10"/>
  <c r="C10"/>
  <c r="G9"/>
  <c r="G8" s="1"/>
  <c r="K8" s="1"/>
  <c r="K10" s="1"/>
  <c r="B9"/>
  <c r="B8" s="1"/>
  <c r="K9" i="7"/>
  <c r="G9" s="1"/>
  <c r="G8" s="1"/>
  <c r="K8" s="1"/>
  <c r="K10" s="1"/>
  <c r="F8"/>
  <c r="J10"/>
  <c r="I10"/>
  <c r="H10"/>
  <c r="F10"/>
  <c r="E10"/>
  <c r="D10"/>
  <c r="C10"/>
  <c r="B9"/>
  <c r="B8"/>
  <c r="K9" i="6"/>
  <c r="F8"/>
  <c r="J10"/>
  <c r="I10"/>
  <c r="H10"/>
  <c r="F10"/>
  <c r="E10"/>
  <c r="D10"/>
  <c r="C10"/>
  <c r="G9"/>
  <c r="G8" s="1"/>
  <c r="K8" s="1"/>
  <c r="K10" s="1"/>
  <c r="B9"/>
  <c r="B8" s="1"/>
  <c r="K9" i="5"/>
  <c r="G9" s="1"/>
  <c r="G8" s="1"/>
  <c r="K8" s="1"/>
  <c r="K10" s="1"/>
  <c r="F8"/>
  <c r="F10" s="1"/>
  <c r="J10"/>
  <c r="I10"/>
  <c r="H10"/>
  <c r="E10"/>
  <c r="D10"/>
  <c r="C10"/>
  <c r="B9"/>
  <c r="B8" s="1"/>
  <c r="K9" i="4"/>
  <c r="F8"/>
  <c r="F10" s="1"/>
  <c r="J10"/>
  <c r="I10"/>
  <c r="H10"/>
  <c r="E10"/>
  <c r="D10"/>
  <c r="C10"/>
  <c r="G9"/>
  <c r="G8" s="1"/>
  <c r="K8" s="1"/>
  <c r="K10" s="1"/>
  <c r="B9"/>
  <c r="B8" s="1"/>
  <c r="K9" i="3"/>
  <c r="G9" s="1"/>
  <c r="G8" s="1"/>
  <c r="K8" s="1"/>
  <c r="K10" s="1"/>
  <c r="F8"/>
  <c r="F10" s="1"/>
  <c r="J10"/>
  <c r="I10"/>
  <c r="H10"/>
  <c r="E10"/>
  <c r="D10"/>
  <c r="C10"/>
  <c r="B9"/>
  <c r="B8" s="1"/>
  <c r="K9" i="2"/>
  <c r="F8"/>
  <c r="F10" s="1"/>
  <c r="J10"/>
  <c r="I10"/>
  <c r="H10"/>
  <c r="E10"/>
  <c r="D10"/>
  <c r="C10"/>
  <c r="G9"/>
  <c r="G8" s="1"/>
  <c r="K8" s="1"/>
  <c r="K10" s="1"/>
  <c r="B9"/>
  <c r="B8" s="1"/>
  <c r="K9" i="1"/>
  <c r="F9"/>
  <c r="B9" s="1"/>
  <c r="B8" s="1"/>
  <c r="J10"/>
  <c r="I10"/>
  <c r="H10"/>
  <c r="E10"/>
  <c r="D10"/>
  <c r="C10"/>
  <c r="G9"/>
  <c r="G8" s="1"/>
  <c r="K8" s="1"/>
  <c r="K10" s="1"/>
  <c r="F8" l="1"/>
  <c r="F10" s="1"/>
</calcChain>
</file>

<file path=xl/sharedStrings.xml><?xml version="1.0" encoding="utf-8"?>
<sst xmlns="http://schemas.openxmlformats.org/spreadsheetml/2006/main" count="228" uniqueCount="25">
  <si>
    <t xml:space="preserve">Информация об объеме полезного отпуска электроэнергии и мощности </t>
  </si>
  <si>
    <t>потребителям ОАО "Пятигорские электрические сети"</t>
  </si>
  <si>
    <t>Группа потребителей</t>
  </si>
  <si>
    <t>потребление электроэнергии, т.кВт.ч.</t>
  </si>
  <si>
    <t>потребление мощности, МВт.</t>
  </si>
  <si>
    <t>Всего</t>
  </si>
  <si>
    <t>ВН</t>
  </si>
  <si>
    <t>СН1</t>
  </si>
  <si>
    <t>СН2</t>
  </si>
  <si>
    <t>НН</t>
  </si>
  <si>
    <t>Прочие</t>
  </si>
  <si>
    <t>Население и приравненные к нему потребители</t>
  </si>
  <si>
    <t>ИТОГО:</t>
  </si>
  <si>
    <t>за январь 2018 г.</t>
  </si>
  <si>
    <t>за февраль 2018 г.</t>
  </si>
  <si>
    <t>за март 2018 г.</t>
  </si>
  <si>
    <t>за апрель 2018 г.</t>
  </si>
  <si>
    <t>за иай 2018 г.</t>
  </si>
  <si>
    <t>за июнь 2018 г.</t>
  </si>
  <si>
    <t>за июль 2018 г.</t>
  </si>
  <si>
    <t>за август 2018 г.</t>
  </si>
  <si>
    <t>за сентябрь 2018 г.</t>
  </si>
  <si>
    <t>за октябрь 2018 г.</t>
  </si>
  <si>
    <t>за ноябрь 2018 г.</t>
  </si>
  <si>
    <t>за декабрь 2018 г.</t>
  </si>
</sst>
</file>

<file path=xl/styles.xml><?xml version="1.0" encoding="utf-8"?>
<styleSheet xmlns="http://schemas.openxmlformats.org/spreadsheetml/2006/main">
  <numFmts count="1">
    <numFmt numFmtId="164" formatCode="#,##0.000"/>
  </numFmts>
  <fonts count="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4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2" xfId="0" applyFont="1" applyFill="1" applyBorder="1"/>
    <xf numFmtId="0" fontId="3" fillId="0" borderId="0" xfId="0" applyFont="1"/>
    <xf numFmtId="164" fontId="3" fillId="0" borderId="2" xfId="0" applyNumberFormat="1" applyFont="1" applyBorder="1" applyAlignment="1">
      <alignment horizontal="center"/>
    </xf>
    <xf numFmtId="164" fontId="2" fillId="0" borderId="0" xfId="0" applyNumberFormat="1" applyFont="1"/>
    <xf numFmtId="4" fontId="2" fillId="0" borderId="0" xfId="0" applyNumberFormat="1" applyFont="1"/>
    <xf numFmtId="0" fontId="1" fillId="0" borderId="0" xfId="0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13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21890.121000000003</v>
      </c>
      <c r="C8" s="8">
        <v>4058.0259999999998</v>
      </c>
      <c r="D8" s="8">
        <v>174.44</v>
      </c>
      <c r="E8" s="8">
        <v>14876.992</v>
      </c>
      <c r="F8" s="8">
        <f>26496.893-F9</f>
        <v>2780.6630000000005</v>
      </c>
      <c r="G8" s="4">
        <f>G10-G9</f>
        <v>34.134999999999991</v>
      </c>
      <c r="H8" s="4">
        <v>7.3209999999999997</v>
      </c>
      <c r="I8" s="4">
        <v>0.374</v>
      </c>
      <c r="J8" s="4">
        <v>23.151</v>
      </c>
      <c r="K8" s="4">
        <f>G8-H8-I8-J8</f>
        <v>3.2889999999999944</v>
      </c>
    </row>
    <row r="9" spans="1:11" ht="63.75" customHeight="1">
      <c r="A9" s="5" t="s">
        <v>11</v>
      </c>
      <c r="B9" s="8">
        <f>C9+D9+E9+F9</f>
        <v>23716.23</v>
      </c>
      <c r="C9" s="8"/>
      <c r="D9" s="8"/>
      <c r="E9" s="8"/>
      <c r="F9" s="8">
        <f>60.639+23655.591</f>
        <v>23716.23</v>
      </c>
      <c r="G9" s="4">
        <f>H9+I9+J9+K9</f>
        <v>47.432000000000002</v>
      </c>
      <c r="H9" s="4"/>
      <c r="I9" s="4"/>
      <c r="J9" s="4"/>
      <c r="K9" s="4">
        <f>0.121+47.311</f>
        <v>47.432000000000002</v>
      </c>
    </row>
    <row r="10" spans="1:11" ht="34.5" customHeight="1">
      <c r="A10" s="6" t="s">
        <v>12</v>
      </c>
      <c r="B10" s="8">
        <v>45606.351000000002</v>
      </c>
      <c r="C10" s="8">
        <f>C8</f>
        <v>4058.0259999999998</v>
      </c>
      <c r="D10" s="8">
        <f>D8</f>
        <v>174.44</v>
      </c>
      <c r="E10" s="8">
        <f>E8</f>
        <v>14876.992</v>
      </c>
      <c r="F10" s="8">
        <f>F8+F9</f>
        <v>26496.893</v>
      </c>
      <c r="G10" s="4">
        <v>81.566999999999993</v>
      </c>
      <c r="H10" s="4">
        <f>H8</f>
        <v>7.3209999999999997</v>
      </c>
      <c r="I10" s="4">
        <f>I8</f>
        <v>0.374</v>
      </c>
      <c r="J10" s="4">
        <f>J8</f>
        <v>23.151</v>
      </c>
      <c r="K10" s="4">
        <f>K8+K9</f>
        <v>50.720999999999997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22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18684.019</v>
      </c>
      <c r="C8" s="8">
        <v>4434.9269999999997</v>
      </c>
      <c r="D8" s="8">
        <v>1.96</v>
      </c>
      <c r="E8" s="8">
        <v>11647.52</v>
      </c>
      <c r="F8" s="8">
        <f>23632.036-F9</f>
        <v>2599.612000000001</v>
      </c>
      <c r="G8" s="4">
        <f>G10-G9</f>
        <v>32.659999999999997</v>
      </c>
      <c r="H8" s="4">
        <v>7.8659999999999997</v>
      </c>
      <c r="I8" s="4">
        <v>0</v>
      </c>
      <c r="J8" s="4">
        <v>21.475000000000001</v>
      </c>
      <c r="K8" s="4">
        <f>G8-H8-I8-J8</f>
        <v>3.3189999999999955</v>
      </c>
    </row>
    <row r="9" spans="1:11" ht="63.75" customHeight="1">
      <c r="A9" s="5" t="s">
        <v>11</v>
      </c>
      <c r="B9" s="8">
        <f>C9+D9+E9+F9</f>
        <v>21032.423999999999</v>
      </c>
      <c r="C9" s="8"/>
      <c r="D9" s="8"/>
      <c r="E9" s="8"/>
      <c r="F9" s="8">
        <v>21032.423999999999</v>
      </c>
      <c r="G9" s="4">
        <f>H9+I9+J9+K9</f>
        <v>42.064999999999998</v>
      </c>
      <c r="H9" s="4"/>
      <c r="I9" s="4"/>
      <c r="J9" s="4"/>
      <c r="K9" s="4">
        <f>0.047+42.018</f>
        <v>42.064999999999998</v>
      </c>
    </row>
    <row r="10" spans="1:11" ht="34.5" customHeight="1">
      <c r="A10" s="6" t="s">
        <v>12</v>
      </c>
      <c r="B10" s="8">
        <v>39716.442999999999</v>
      </c>
      <c r="C10" s="8">
        <f>C8</f>
        <v>4434.9269999999997</v>
      </c>
      <c r="D10" s="8">
        <f>D8</f>
        <v>1.96</v>
      </c>
      <c r="E10" s="8">
        <f>E8</f>
        <v>11647.52</v>
      </c>
      <c r="F10" s="8">
        <f>F8+F9</f>
        <v>23632.036</v>
      </c>
      <c r="G10" s="4">
        <v>74.724999999999994</v>
      </c>
      <c r="H10" s="4">
        <f>H8</f>
        <v>7.8659999999999997</v>
      </c>
      <c r="I10" s="4">
        <f>I8</f>
        <v>0</v>
      </c>
      <c r="J10" s="4">
        <f>J8</f>
        <v>21.475000000000001</v>
      </c>
      <c r="K10" s="4">
        <f>K8+K9</f>
        <v>45.383999999999993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19985.832999999999</v>
      </c>
      <c r="C8" s="8">
        <v>4287.3680000000004</v>
      </c>
      <c r="D8" s="8">
        <v>80.92</v>
      </c>
      <c r="E8" s="8">
        <v>12849.355</v>
      </c>
      <c r="F8" s="8">
        <f>26071.643-F9</f>
        <v>2768.1899999999987</v>
      </c>
      <c r="G8" s="4">
        <f>G10-G9</f>
        <v>34.588000000000001</v>
      </c>
      <c r="H8" s="4">
        <v>8.0399999999999991</v>
      </c>
      <c r="I8" s="4">
        <v>0.156</v>
      </c>
      <c r="J8" s="4">
        <v>23.026</v>
      </c>
      <c r="K8" s="4">
        <f>G8-H8-I8-J8</f>
        <v>3.3660000000000032</v>
      </c>
    </row>
    <row r="9" spans="1:11" ht="63.75" customHeight="1">
      <c r="A9" s="5" t="s">
        <v>11</v>
      </c>
      <c r="B9" s="8">
        <f>C9+D9+E9+F9</f>
        <v>23303.453000000001</v>
      </c>
      <c r="C9" s="8"/>
      <c r="D9" s="8"/>
      <c r="E9" s="8"/>
      <c r="F9" s="8">
        <v>23303.453000000001</v>
      </c>
      <c r="G9" s="4">
        <f>H9+I9+J9+K9</f>
        <v>46.606000000000002</v>
      </c>
      <c r="H9" s="4"/>
      <c r="I9" s="4"/>
      <c r="J9" s="4"/>
      <c r="K9" s="4">
        <f>0.083+46.523</f>
        <v>46.606000000000002</v>
      </c>
    </row>
    <row r="10" spans="1:11" ht="34.5" customHeight="1">
      <c r="A10" s="6" t="s">
        <v>12</v>
      </c>
      <c r="B10" s="8">
        <v>43289.286</v>
      </c>
      <c r="C10" s="8">
        <f>C8</f>
        <v>4287.3680000000004</v>
      </c>
      <c r="D10" s="8">
        <f>D8</f>
        <v>80.92</v>
      </c>
      <c r="E10" s="8">
        <f>E8</f>
        <v>12849.355</v>
      </c>
      <c r="F10" s="8">
        <f>F8+F9</f>
        <v>26071.643</v>
      </c>
      <c r="G10" s="4">
        <v>81.194000000000003</v>
      </c>
      <c r="H10" s="4">
        <f>H8</f>
        <v>8.0399999999999991</v>
      </c>
      <c r="I10" s="4">
        <f>I8</f>
        <v>0.156</v>
      </c>
      <c r="J10" s="4">
        <f>J8</f>
        <v>23.026</v>
      </c>
      <c r="K10" s="4">
        <f>K8+K9</f>
        <v>49.972000000000008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2:K12"/>
  <sheetViews>
    <sheetView tabSelected="1" workbookViewId="0">
      <selection activeCell="K10" sqref="K10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24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22004.225999999999</v>
      </c>
      <c r="C8" s="8">
        <v>4567.5169999999998</v>
      </c>
      <c r="D8" s="8"/>
      <c r="E8" s="8">
        <v>14427.128000000001</v>
      </c>
      <c r="F8" s="8">
        <f>27734.29-F9</f>
        <v>3009.5810000000019</v>
      </c>
      <c r="G8" s="4">
        <f>G10-G9</f>
        <v>35.186000000000007</v>
      </c>
      <c r="H8" s="4">
        <v>8.2590000000000003</v>
      </c>
      <c r="I8" s="4"/>
      <c r="J8" s="4">
        <v>23.591000000000001</v>
      </c>
      <c r="K8" s="4">
        <f>G8-H8-I8-J8</f>
        <v>3.3360000000000056</v>
      </c>
    </row>
    <row r="9" spans="1:11" ht="63.75" customHeight="1">
      <c r="A9" s="5" t="s">
        <v>11</v>
      </c>
      <c r="B9" s="8">
        <f>C9+D9+E9+F9</f>
        <v>24724.708999999999</v>
      </c>
      <c r="C9" s="8"/>
      <c r="D9" s="8"/>
      <c r="E9" s="8"/>
      <c r="F9" s="8">
        <v>24724.708999999999</v>
      </c>
      <c r="G9" s="4">
        <f>H9+I9+J9+K9</f>
        <v>49.448999999999998</v>
      </c>
      <c r="H9" s="4"/>
      <c r="I9" s="4"/>
      <c r="J9" s="4"/>
      <c r="K9" s="4">
        <f>0.094+49.355</f>
        <v>49.448999999999998</v>
      </c>
    </row>
    <row r="10" spans="1:11" ht="34.5" customHeight="1">
      <c r="A10" s="6" t="s">
        <v>12</v>
      </c>
      <c r="B10" s="8">
        <v>46728.934999999998</v>
      </c>
      <c r="C10" s="8">
        <f>C8</f>
        <v>4567.5169999999998</v>
      </c>
      <c r="D10" s="8"/>
      <c r="E10" s="8">
        <f>E8</f>
        <v>14427.128000000001</v>
      </c>
      <c r="F10" s="8">
        <f>F8+F9</f>
        <v>27734.29</v>
      </c>
      <c r="G10" s="4">
        <v>84.635000000000005</v>
      </c>
      <c r="H10" s="4">
        <f>H8</f>
        <v>8.2590000000000003</v>
      </c>
      <c r="I10" s="4"/>
      <c r="J10" s="4">
        <f>J8</f>
        <v>23.591000000000001</v>
      </c>
      <c r="K10" s="4">
        <f>K8+K9</f>
        <v>52.785000000000004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14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20221.068999999996</v>
      </c>
      <c r="C8" s="8">
        <v>4059.248</v>
      </c>
      <c r="D8" s="8">
        <v>305.48</v>
      </c>
      <c r="E8" s="8">
        <v>13455.112999999999</v>
      </c>
      <c r="F8" s="8">
        <f>23421.198-F9</f>
        <v>2401.2279999999992</v>
      </c>
      <c r="G8" s="4">
        <f>G10-G9</f>
        <v>34.736000000000004</v>
      </c>
      <c r="H8" s="4">
        <v>7.9329999999999998</v>
      </c>
      <c r="I8" s="4">
        <v>0.80300000000000005</v>
      </c>
      <c r="J8" s="4">
        <v>22.731000000000002</v>
      </c>
      <c r="K8" s="4">
        <f>G8-H8-I8-J8</f>
        <v>3.2690000000000019</v>
      </c>
    </row>
    <row r="9" spans="1:11" ht="63.75" customHeight="1">
      <c r="A9" s="5" t="s">
        <v>11</v>
      </c>
      <c r="B9" s="8">
        <f>C9+D9+E9+F9</f>
        <v>21019.97</v>
      </c>
      <c r="C9" s="8"/>
      <c r="D9" s="8"/>
      <c r="E9" s="8"/>
      <c r="F9" s="8">
        <v>21019.97</v>
      </c>
      <c r="G9" s="4">
        <f>H9+I9+J9+K9</f>
        <v>42.03</v>
      </c>
      <c r="H9" s="4"/>
      <c r="I9" s="4"/>
      <c r="J9" s="4"/>
      <c r="K9" s="4">
        <f>0.094+41.936</f>
        <v>42.03</v>
      </c>
    </row>
    <row r="10" spans="1:11" ht="34.5" customHeight="1">
      <c r="A10" s="6" t="s">
        <v>12</v>
      </c>
      <c r="B10" s="8">
        <v>41241.038999999997</v>
      </c>
      <c r="C10" s="8">
        <f>C8</f>
        <v>4059.248</v>
      </c>
      <c r="D10" s="8">
        <f>D8</f>
        <v>305.48</v>
      </c>
      <c r="E10" s="8">
        <f>E8</f>
        <v>13455.112999999999</v>
      </c>
      <c r="F10" s="8">
        <f>F8+F9</f>
        <v>23421.198</v>
      </c>
      <c r="G10" s="4">
        <v>76.766000000000005</v>
      </c>
      <c r="H10" s="4">
        <f>H8</f>
        <v>7.9329999999999998</v>
      </c>
      <c r="I10" s="4">
        <f>I8</f>
        <v>0.80300000000000005</v>
      </c>
      <c r="J10" s="4">
        <f>J8</f>
        <v>22.731000000000002</v>
      </c>
      <c r="K10" s="4">
        <f>K8+K9</f>
        <v>45.299000000000007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15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21401.662</v>
      </c>
      <c r="C8" s="8">
        <v>4411.9660000000003</v>
      </c>
      <c r="D8" s="8">
        <v>132.16</v>
      </c>
      <c r="E8" s="8">
        <v>14354.606</v>
      </c>
      <c r="F8" s="8">
        <f>24767.145-F9</f>
        <v>2502.9300000000003</v>
      </c>
      <c r="G8" s="4">
        <f>G10-G9</f>
        <v>34.062000000000005</v>
      </c>
      <c r="H8" s="4">
        <v>7.9109999999999996</v>
      </c>
      <c r="I8" s="4">
        <v>0.20599999999999999</v>
      </c>
      <c r="J8" s="4">
        <v>22.681999999999999</v>
      </c>
      <c r="K8" s="4">
        <f>G8-H8-I8-J8</f>
        <v>3.2630000000000052</v>
      </c>
    </row>
    <row r="9" spans="1:11" ht="63.75" customHeight="1">
      <c r="A9" s="5" t="s">
        <v>11</v>
      </c>
      <c r="B9" s="8">
        <f>C9+D9+E9+F9</f>
        <v>22264.215</v>
      </c>
      <c r="C9" s="8"/>
      <c r="D9" s="8"/>
      <c r="E9" s="8"/>
      <c r="F9" s="8">
        <v>22264.215</v>
      </c>
      <c r="G9" s="4">
        <f>H9+I9+J9+K9</f>
        <v>44.527999999999999</v>
      </c>
      <c r="H9" s="4"/>
      <c r="I9" s="4"/>
      <c r="J9" s="4"/>
      <c r="K9" s="4">
        <f>0.088+44.44</f>
        <v>44.527999999999999</v>
      </c>
    </row>
    <row r="10" spans="1:11" ht="34.5" customHeight="1">
      <c r="A10" s="6" t="s">
        <v>12</v>
      </c>
      <c r="B10" s="8">
        <v>43665.877</v>
      </c>
      <c r="C10" s="8">
        <f>C8</f>
        <v>4411.9660000000003</v>
      </c>
      <c r="D10" s="8">
        <f>D8</f>
        <v>132.16</v>
      </c>
      <c r="E10" s="8">
        <f>E8</f>
        <v>14354.606</v>
      </c>
      <c r="F10" s="8">
        <f>F8+F9</f>
        <v>24767.145</v>
      </c>
      <c r="G10" s="4">
        <v>78.59</v>
      </c>
      <c r="H10" s="4">
        <f>H8</f>
        <v>7.9109999999999996</v>
      </c>
      <c r="I10" s="4">
        <f>I8</f>
        <v>0.20599999999999999</v>
      </c>
      <c r="J10" s="4">
        <f>J8</f>
        <v>22.681999999999999</v>
      </c>
      <c r="K10" s="4">
        <f>K8+K9</f>
        <v>47.791000000000004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16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18717.406999999996</v>
      </c>
      <c r="C8" s="8">
        <v>4353.1850000000004</v>
      </c>
      <c r="D8" s="8">
        <v>61.11</v>
      </c>
      <c r="E8" s="8">
        <v>12006.403</v>
      </c>
      <c r="F8" s="8">
        <f>21462.945-F9</f>
        <v>2296.7089999999989</v>
      </c>
      <c r="G8" s="4">
        <f>G10-G9</f>
        <v>32.728999999999999</v>
      </c>
      <c r="H8" s="4">
        <v>8.0690000000000008</v>
      </c>
      <c r="I8" s="4">
        <v>9.6000000000000002E-2</v>
      </c>
      <c r="J8" s="4">
        <v>21.224</v>
      </c>
      <c r="K8" s="4">
        <f>G8-H8-I8-J8</f>
        <v>3.3399999999999963</v>
      </c>
    </row>
    <row r="9" spans="1:11" ht="63.75" customHeight="1">
      <c r="A9" s="5" t="s">
        <v>11</v>
      </c>
      <c r="B9" s="8">
        <f>C9+D9+E9+F9</f>
        <v>19166.236000000001</v>
      </c>
      <c r="C9" s="8"/>
      <c r="D9" s="8"/>
      <c r="E9" s="8"/>
      <c r="F9" s="8">
        <v>19166.236000000001</v>
      </c>
      <c r="G9" s="4">
        <f>H9+I9+J9+K9</f>
        <v>38.332999999999998</v>
      </c>
      <c r="H9" s="4"/>
      <c r="I9" s="4"/>
      <c r="J9" s="4"/>
      <c r="K9" s="4">
        <f>0.065+38.268</f>
        <v>38.332999999999998</v>
      </c>
    </row>
    <row r="10" spans="1:11" ht="34.5" customHeight="1">
      <c r="A10" s="6" t="s">
        <v>12</v>
      </c>
      <c r="B10" s="8">
        <v>37883.642999999996</v>
      </c>
      <c r="C10" s="8">
        <f>C8</f>
        <v>4353.1850000000004</v>
      </c>
      <c r="D10" s="8">
        <f>D8</f>
        <v>61.11</v>
      </c>
      <c r="E10" s="8">
        <f>E8</f>
        <v>12006.403</v>
      </c>
      <c r="F10" s="8">
        <f>F8+F9</f>
        <v>21462.945</v>
      </c>
      <c r="G10" s="4">
        <v>71.061999999999998</v>
      </c>
      <c r="H10" s="4">
        <f>H8</f>
        <v>8.0690000000000008</v>
      </c>
      <c r="I10" s="4">
        <f>I8</f>
        <v>9.6000000000000002E-2</v>
      </c>
      <c r="J10" s="4">
        <f>J8</f>
        <v>21.224</v>
      </c>
      <c r="K10" s="4">
        <f>K8+K9</f>
        <v>41.672999999999995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18493.043999999998</v>
      </c>
      <c r="C8" s="8">
        <v>4819.576</v>
      </c>
      <c r="D8" s="8">
        <v>308.42</v>
      </c>
      <c r="E8" s="8">
        <v>11134.813</v>
      </c>
      <c r="F8" s="8">
        <f>21028.8-F9</f>
        <v>2230.2350000000006</v>
      </c>
      <c r="G8" s="4">
        <f>G10-G9</f>
        <v>33.260999999999996</v>
      </c>
      <c r="H8" s="4">
        <v>8.7370000000000001</v>
      </c>
      <c r="I8" s="4">
        <v>0.73399999999999999</v>
      </c>
      <c r="J8" s="4">
        <v>20.420000000000002</v>
      </c>
      <c r="K8" s="4">
        <f>G8-H8-I8-J8</f>
        <v>3.3699999999999903</v>
      </c>
    </row>
    <row r="9" spans="1:11" ht="63.75" customHeight="1">
      <c r="A9" s="5" t="s">
        <v>11</v>
      </c>
      <c r="B9" s="8">
        <f>C9+D9+E9+F9</f>
        <v>18798.564999999999</v>
      </c>
      <c r="C9" s="8"/>
      <c r="D9" s="8"/>
      <c r="E9" s="8"/>
      <c r="F9" s="8">
        <v>18798.564999999999</v>
      </c>
      <c r="G9" s="4">
        <f>H9+I9+J9+K9</f>
        <v>37.587000000000003</v>
      </c>
      <c r="H9" s="4"/>
      <c r="I9" s="4"/>
      <c r="J9" s="4"/>
      <c r="K9" s="4">
        <f>0.036+37.551</f>
        <v>37.587000000000003</v>
      </c>
    </row>
    <row r="10" spans="1:11" ht="34.5" customHeight="1">
      <c r="A10" s="6" t="s">
        <v>12</v>
      </c>
      <c r="B10" s="8">
        <v>37291.608999999997</v>
      </c>
      <c r="C10" s="8">
        <f>C8</f>
        <v>4819.576</v>
      </c>
      <c r="D10" s="8">
        <f>D8</f>
        <v>308.42</v>
      </c>
      <c r="E10" s="8">
        <f>E8</f>
        <v>11134.813</v>
      </c>
      <c r="F10" s="8">
        <f>F8+F9</f>
        <v>21028.799999999999</v>
      </c>
      <c r="G10" s="4">
        <v>70.847999999999999</v>
      </c>
      <c r="H10" s="4">
        <f>H8</f>
        <v>8.7370000000000001</v>
      </c>
      <c r="I10" s="4">
        <f>I8</f>
        <v>0.73399999999999999</v>
      </c>
      <c r="J10" s="4">
        <f>J8</f>
        <v>20.420000000000002</v>
      </c>
      <c r="K10" s="4">
        <f>K8+K9</f>
        <v>40.956999999999994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18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18676.906000000003</v>
      </c>
      <c r="C8" s="8">
        <v>4965.3069999999998</v>
      </c>
      <c r="D8" s="8">
        <v>46.9</v>
      </c>
      <c r="E8" s="8">
        <v>11332.654</v>
      </c>
      <c r="F8" s="8">
        <f>21624.147-F9</f>
        <v>2332.0450000000019</v>
      </c>
      <c r="G8" s="4">
        <f>G10-G9</f>
        <v>33.795999999999999</v>
      </c>
      <c r="H8" s="4">
        <v>9.298</v>
      </c>
      <c r="I8" s="4">
        <v>0.24</v>
      </c>
      <c r="J8" s="4">
        <v>20.824999999999999</v>
      </c>
      <c r="K8" s="4">
        <f>G8-H8-I8-J8</f>
        <v>3.4329999999999998</v>
      </c>
    </row>
    <row r="9" spans="1:11" ht="63.75" customHeight="1">
      <c r="A9" s="5" t="s">
        <v>11</v>
      </c>
      <c r="B9" s="8">
        <f>C9+D9+E9+F9</f>
        <v>19292.101999999999</v>
      </c>
      <c r="C9" s="8"/>
      <c r="D9" s="8"/>
      <c r="E9" s="8"/>
      <c r="F9" s="8">
        <v>19292.101999999999</v>
      </c>
      <c r="G9" s="4">
        <f>H9+I9+J9+K9</f>
        <v>38.583999999999996</v>
      </c>
      <c r="H9" s="4"/>
      <c r="I9" s="4"/>
      <c r="J9" s="4"/>
      <c r="K9" s="4">
        <f>0.037+38.547</f>
        <v>38.583999999999996</v>
      </c>
    </row>
    <row r="10" spans="1:11" ht="34.5" customHeight="1">
      <c r="A10" s="6" t="s">
        <v>12</v>
      </c>
      <c r="B10" s="8">
        <v>37969.008000000002</v>
      </c>
      <c r="C10" s="8">
        <f>C8</f>
        <v>4965.3069999999998</v>
      </c>
      <c r="D10" s="8">
        <f>D8</f>
        <v>46.9</v>
      </c>
      <c r="E10" s="8">
        <f>E8</f>
        <v>11332.654</v>
      </c>
      <c r="F10" s="8">
        <f>F8+F9</f>
        <v>21624.147000000001</v>
      </c>
      <c r="G10" s="4">
        <v>72.38</v>
      </c>
      <c r="H10" s="4">
        <f>H8</f>
        <v>9.298</v>
      </c>
      <c r="I10" s="4">
        <f>I8</f>
        <v>0.24</v>
      </c>
      <c r="J10" s="4">
        <f>J8</f>
        <v>20.824999999999999</v>
      </c>
      <c r="K10" s="4">
        <f>K8+K9</f>
        <v>42.016999999999996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19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21051.967000000004</v>
      </c>
      <c r="C8" s="8">
        <v>5540.69</v>
      </c>
      <c r="D8" s="8">
        <v>0</v>
      </c>
      <c r="E8" s="8">
        <v>12951.806</v>
      </c>
      <c r="F8" s="8">
        <f>24716.842-F9</f>
        <v>2559.4710000000014</v>
      </c>
      <c r="G8" s="4">
        <f>G10-G9</f>
        <v>35.061999999999998</v>
      </c>
      <c r="H8" s="4">
        <v>9.9139999999999997</v>
      </c>
      <c r="I8" s="4">
        <v>0</v>
      </c>
      <c r="J8" s="4">
        <v>21.689</v>
      </c>
      <c r="K8" s="4">
        <f>G8-H8-I8-J8</f>
        <v>3.4589999999999961</v>
      </c>
    </row>
    <row r="9" spans="1:11" ht="63.75" customHeight="1">
      <c r="A9" s="5" t="s">
        <v>11</v>
      </c>
      <c r="B9" s="8">
        <f>C9+D9+E9+F9</f>
        <v>22157.370999999999</v>
      </c>
      <c r="C9" s="8"/>
      <c r="D9" s="8"/>
      <c r="E9" s="8"/>
      <c r="F9" s="8">
        <v>22157.370999999999</v>
      </c>
      <c r="G9" s="4">
        <f>H9+I9+J9+K9</f>
        <v>44.314999999999998</v>
      </c>
      <c r="H9" s="4"/>
      <c r="I9" s="4"/>
      <c r="J9" s="4"/>
      <c r="K9" s="4">
        <f>0.047+44.268</f>
        <v>44.314999999999998</v>
      </c>
    </row>
    <row r="10" spans="1:11" ht="34.5" customHeight="1">
      <c r="A10" s="6" t="s">
        <v>12</v>
      </c>
      <c r="B10" s="8">
        <v>43209.338000000003</v>
      </c>
      <c r="C10" s="8">
        <f>C8</f>
        <v>5540.69</v>
      </c>
      <c r="D10" s="8">
        <f>D8</f>
        <v>0</v>
      </c>
      <c r="E10" s="8">
        <f>E8</f>
        <v>12951.806</v>
      </c>
      <c r="F10" s="8">
        <f>F8+F9</f>
        <v>24716.842000000001</v>
      </c>
      <c r="G10" s="4">
        <v>79.376999999999995</v>
      </c>
      <c r="H10" s="4">
        <f>H8</f>
        <v>9.9139999999999997</v>
      </c>
      <c r="I10" s="4">
        <f>I8</f>
        <v>0</v>
      </c>
      <c r="J10" s="4">
        <f>J8</f>
        <v>21.689</v>
      </c>
      <c r="K10" s="4">
        <f>K8+K9</f>
        <v>47.773999999999994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20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18636.953999999998</v>
      </c>
      <c r="C8" s="8">
        <v>5049.2179999999998</v>
      </c>
      <c r="D8" s="8">
        <v>0</v>
      </c>
      <c r="E8" s="8">
        <v>11191.942999999999</v>
      </c>
      <c r="F8" s="8">
        <f>22840.723-F9</f>
        <v>2395.7930000000015</v>
      </c>
      <c r="G8" s="4">
        <f>G10-G9</f>
        <v>33.508000000000003</v>
      </c>
      <c r="H8" s="4">
        <v>9.1270000000000007</v>
      </c>
      <c r="I8" s="4">
        <v>0</v>
      </c>
      <c r="J8" s="4">
        <v>20.963000000000001</v>
      </c>
      <c r="K8" s="4">
        <f>G8-H8-I8-J8</f>
        <v>3.4179999999999993</v>
      </c>
    </row>
    <row r="9" spans="1:11" ht="63.75" customHeight="1">
      <c r="A9" s="5" t="s">
        <v>11</v>
      </c>
      <c r="B9" s="8">
        <f>C9+D9+E9+F9</f>
        <v>20444.93</v>
      </c>
      <c r="C9" s="8"/>
      <c r="D9" s="8"/>
      <c r="E9" s="8"/>
      <c r="F9" s="8">
        <v>20444.93</v>
      </c>
      <c r="G9" s="4">
        <f>H9+I9+J9+K9</f>
        <v>40.880000000000003</v>
      </c>
      <c r="H9" s="4"/>
      <c r="I9" s="4"/>
      <c r="J9" s="4"/>
      <c r="K9" s="4">
        <f>0.039+40.841</f>
        <v>40.880000000000003</v>
      </c>
    </row>
    <row r="10" spans="1:11" ht="34.5" customHeight="1">
      <c r="A10" s="6" t="s">
        <v>12</v>
      </c>
      <c r="B10" s="8">
        <v>39081.883999999998</v>
      </c>
      <c r="C10" s="8">
        <f>C8</f>
        <v>5049.2179999999998</v>
      </c>
      <c r="D10" s="8">
        <f>D8</f>
        <v>0</v>
      </c>
      <c r="E10" s="8">
        <f>E8</f>
        <v>11191.942999999999</v>
      </c>
      <c r="F10" s="8">
        <f>F8+F9</f>
        <v>22840.723000000002</v>
      </c>
      <c r="G10" s="4">
        <v>74.388000000000005</v>
      </c>
      <c r="H10" s="4">
        <f>H8</f>
        <v>9.1270000000000007</v>
      </c>
      <c r="I10" s="4">
        <f>I8</f>
        <v>0</v>
      </c>
      <c r="J10" s="4">
        <f>J8</f>
        <v>20.963000000000001</v>
      </c>
      <c r="K10" s="4">
        <f>K8+K9</f>
        <v>44.298000000000002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21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17396.107999999997</v>
      </c>
      <c r="C8" s="8">
        <v>4741.1670000000004</v>
      </c>
      <c r="D8" s="8">
        <v>0</v>
      </c>
      <c r="E8" s="8">
        <v>10260.529</v>
      </c>
      <c r="F8" s="8">
        <f>21415.309-F9</f>
        <v>2394.4120000000003</v>
      </c>
      <c r="G8" s="4">
        <f>G10-G9</f>
        <v>32.311</v>
      </c>
      <c r="H8" s="4">
        <v>8.5419999999999998</v>
      </c>
      <c r="I8" s="4">
        <v>0</v>
      </c>
      <c r="J8" s="4">
        <v>20.437000000000001</v>
      </c>
      <c r="K8" s="4">
        <f>G8-H8-I8-J8</f>
        <v>3.3319999999999972</v>
      </c>
    </row>
    <row r="9" spans="1:11" ht="63.75" customHeight="1">
      <c r="A9" s="5" t="s">
        <v>11</v>
      </c>
      <c r="B9" s="8">
        <f>C9+D9+E9+F9</f>
        <v>19020.897000000001</v>
      </c>
      <c r="C9" s="8"/>
      <c r="D9" s="8"/>
      <c r="E9" s="8"/>
      <c r="F9" s="8">
        <v>19020.897000000001</v>
      </c>
      <c r="G9" s="4">
        <f>H9+I9+J9+K9</f>
        <v>38.041999999999994</v>
      </c>
      <c r="H9" s="4"/>
      <c r="I9" s="4"/>
      <c r="J9" s="4"/>
      <c r="K9" s="4">
        <f>0.035+38.007</f>
        <v>38.041999999999994</v>
      </c>
    </row>
    <row r="10" spans="1:11" ht="34.5" customHeight="1">
      <c r="A10" s="6" t="s">
        <v>12</v>
      </c>
      <c r="B10" s="8">
        <v>36417.004999999997</v>
      </c>
      <c r="C10" s="8">
        <f>C8</f>
        <v>4741.1670000000004</v>
      </c>
      <c r="D10" s="8">
        <f>D8</f>
        <v>0</v>
      </c>
      <c r="E10" s="8">
        <f>E8</f>
        <v>10260.529</v>
      </c>
      <c r="F10" s="8">
        <f>F8+F9</f>
        <v>21415.309000000001</v>
      </c>
      <c r="G10" s="4">
        <v>70.352999999999994</v>
      </c>
      <c r="H10" s="4">
        <f>H8</f>
        <v>8.5419999999999998</v>
      </c>
      <c r="I10" s="4">
        <f>I8</f>
        <v>0</v>
      </c>
      <c r="J10" s="4">
        <f>J8</f>
        <v>20.437000000000001</v>
      </c>
      <c r="K10" s="4">
        <f>K8+K9</f>
        <v>41.373999999999995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 2018 г.</vt:lpstr>
      <vt:lpstr>февраль 2018 г.</vt:lpstr>
      <vt:lpstr>март 2018 г.</vt:lpstr>
      <vt:lpstr>апрель 2018 г.</vt:lpstr>
      <vt:lpstr>май 2018</vt:lpstr>
      <vt:lpstr>июнь 2018 г.</vt:lpstr>
      <vt:lpstr>июль 2018 г.</vt:lpstr>
      <vt:lpstr> август 2018 г.</vt:lpstr>
      <vt:lpstr>сентябрь 2018 г.</vt:lpstr>
      <vt:lpstr>октябрь 2018 г.</vt:lpstr>
      <vt:lpstr>ноябрь 2018 г.</vt:lpstr>
      <vt:lpstr>декабрь 2018 г.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Мамедова Светлана В.</dc:creator>
  <cp:lastModifiedBy>Мамедова Светлана В.</cp:lastModifiedBy>
  <dcterms:created xsi:type="dcterms:W3CDTF">2017-02-24T09:05:50Z</dcterms:created>
  <dcterms:modified xsi:type="dcterms:W3CDTF">2019-01-28T07:17:26Z</dcterms:modified>
</cp:coreProperties>
</file>