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28455" windowHeight="11985" firstSheet="3" activeTab="11"/>
  </bookViews>
  <sheets>
    <sheet name="январь 2020 г." sheetId="1" r:id="rId1"/>
    <sheet name="февраль 2020 г" sheetId="2" r:id="rId2"/>
    <sheet name="март 2020 г" sheetId="3" r:id="rId3"/>
    <sheet name="апрель 2020 г" sheetId="4" r:id="rId4"/>
    <sheet name="май  2020 г." sheetId="5" r:id="rId5"/>
    <sheet name="июнь 2020 г." sheetId="6" r:id="rId6"/>
    <sheet name="июль 2020 г." sheetId="7" r:id="rId7"/>
    <sheet name="август 2020 г." sheetId="8" r:id="rId8"/>
    <sheet name="сентябрь 2020 г." sheetId="9" r:id="rId9"/>
    <sheet name="октябрь 2020 г." sheetId="10" r:id="rId10"/>
    <sheet name="ноябрь 2020 г." sheetId="11" r:id="rId11"/>
    <sheet name="декабрь 2020 г." sheetId="12" r:id="rId12"/>
  </sheets>
  <calcPr calcId="125725"/>
</workbook>
</file>

<file path=xl/calcChain.xml><?xml version="1.0" encoding="utf-8"?>
<calcChain xmlns="http://schemas.openxmlformats.org/spreadsheetml/2006/main">
  <c r="K9" i="12"/>
  <c r="F8"/>
  <c r="F10" s="1"/>
  <c r="J10"/>
  <c r="I10"/>
  <c r="H10"/>
  <c r="E10"/>
  <c r="D10"/>
  <c r="C10"/>
  <c r="G9"/>
  <c r="G8" s="1"/>
  <c r="K8" s="1"/>
  <c r="K10" s="1"/>
  <c r="B9"/>
  <c r="B8" s="1"/>
  <c r="K9" i="11"/>
  <c r="G9" s="1"/>
  <c r="G8" s="1"/>
  <c r="K8" s="1"/>
  <c r="K10" s="1"/>
  <c r="F8"/>
  <c r="J10"/>
  <c r="I10"/>
  <c r="H10"/>
  <c r="F10"/>
  <c r="E10"/>
  <c r="D10"/>
  <c r="C10"/>
  <c r="B9"/>
  <c r="B8"/>
  <c r="K9" i="10"/>
  <c r="G9" s="1"/>
  <c r="G8" s="1"/>
  <c r="K8" s="1"/>
  <c r="K10" s="1"/>
  <c r="F8"/>
  <c r="F10" s="1"/>
  <c r="B9"/>
  <c r="B8" s="1"/>
  <c r="C10"/>
  <c r="D10"/>
  <c r="E10"/>
  <c r="H10"/>
  <c r="I10"/>
  <c r="J10"/>
  <c r="K9" i="9"/>
  <c r="G9" s="1"/>
  <c r="G8" s="1"/>
  <c r="K8" s="1"/>
  <c r="K10" s="1"/>
  <c r="F8"/>
  <c r="J10"/>
  <c r="I10"/>
  <c r="H10"/>
  <c r="F10"/>
  <c r="E10"/>
  <c r="D10"/>
  <c r="C10"/>
  <c r="B9"/>
  <c r="B8"/>
  <c r="K9" i="8"/>
  <c r="F8"/>
  <c r="F10" s="1"/>
  <c r="J10"/>
  <c r="I10"/>
  <c r="H10"/>
  <c r="E10"/>
  <c r="D10"/>
  <c r="C10"/>
  <c r="G9"/>
  <c r="G8" s="1"/>
  <c r="K8" s="1"/>
  <c r="K10" s="1"/>
  <c r="B9"/>
  <c r="B8" s="1"/>
  <c r="K9" i="7"/>
  <c r="G9" s="1"/>
  <c r="G8" s="1"/>
  <c r="K8" s="1"/>
  <c r="K10" s="1"/>
  <c r="F8"/>
  <c r="J10"/>
  <c r="I10"/>
  <c r="H10"/>
  <c r="F10"/>
  <c r="E10"/>
  <c r="D10"/>
  <c r="C10"/>
  <c r="B9"/>
  <c r="B8"/>
  <c r="K9" i="6"/>
  <c r="G9" s="1"/>
  <c r="G8" s="1"/>
  <c r="K8" s="1"/>
  <c r="K10" s="1"/>
  <c r="F8"/>
  <c r="J10"/>
  <c r="I10"/>
  <c r="H10"/>
  <c r="F10"/>
  <c r="E10"/>
  <c r="D10"/>
  <c r="C10"/>
  <c r="B9"/>
  <c r="B8"/>
  <c r="K9" i="5"/>
  <c r="F8"/>
  <c r="F10" s="1"/>
  <c r="J10"/>
  <c r="I10"/>
  <c r="H10"/>
  <c r="E10"/>
  <c r="D10"/>
  <c r="C10"/>
  <c r="G9"/>
  <c r="G8" s="1"/>
  <c r="K8" s="1"/>
  <c r="K10" s="1"/>
  <c r="B9"/>
  <c r="B8" s="1"/>
  <c r="K9" i="4"/>
  <c r="G9" s="1"/>
  <c r="G8" s="1"/>
  <c r="K8" s="1"/>
  <c r="K10" s="1"/>
  <c r="F8"/>
  <c r="J10"/>
  <c r="I10"/>
  <c r="H10"/>
  <c r="F10"/>
  <c r="E10"/>
  <c r="D10"/>
  <c r="C10"/>
  <c r="B9"/>
  <c r="B8" s="1"/>
  <c r="K9" i="3"/>
  <c r="G9" s="1"/>
  <c r="G8" s="1"/>
  <c r="K8" s="1"/>
  <c r="K10" s="1"/>
  <c r="F8"/>
  <c r="J10"/>
  <c r="I10"/>
  <c r="H10"/>
  <c r="F10"/>
  <c r="E10"/>
  <c r="D10"/>
  <c r="C10"/>
  <c r="B9"/>
  <c r="B8" s="1"/>
  <c r="K9" i="2"/>
  <c r="G9" s="1"/>
  <c r="G8" s="1"/>
  <c r="K8" s="1"/>
  <c r="K10" s="1"/>
  <c r="F8"/>
  <c r="J10"/>
  <c r="I10"/>
  <c r="H10"/>
  <c r="F10"/>
  <c r="E10"/>
  <c r="D10"/>
  <c r="C10"/>
  <c r="B9"/>
  <c r="B8" s="1"/>
  <c r="K9" i="1"/>
  <c r="G9" s="1"/>
  <c r="G8" s="1"/>
  <c r="K8" s="1"/>
  <c r="K10" s="1"/>
  <c r="F8"/>
  <c r="B9"/>
  <c r="B8" s="1"/>
  <c r="J10"/>
  <c r="I10"/>
  <c r="H10"/>
  <c r="E10"/>
  <c r="D10"/>
  <c r="C10"/>
  <c r="F10" l="1"/>
</calcChain>
</file>

<file path=xl/sharedStrings.xml><?xml version="1.0" encoding="utf-8"?>
<sst xmlns="http://schemas.openxmlformats.org/spreadsheetml/2006/main" count="228" uniqueCount="26">
  <si>
    <t xml:space="preserve">Информация об объеме полезного отпуска электроэнергии и мощности </t>
  </si>
  <si>
    <t>потребителям ОАО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</si>
  <si>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</si>
  <si>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</si>
  <si>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</si>
  <si>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</si>
  <si>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</si>
  <si>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</si>
  <si>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</si>
  <si>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</si>
  <si>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</si>
  <si>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</si>
  <si>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>ИТОГО:</t>
  </si>
  <si>
    <t>за январь 2020 г.</t>
  </si>
  <si>
    <t>за февраль 2020 г.</t>
  </si>
  <si>
    <t>за март 2020 г.</t>
  </si>
  <si>
    <t>за апрель 2020 г.</t>
  </si>
  <si>
    <t>потребителям АО "Пятигорские электрические сети"</t>
  </si>
  <si>
    <t>за май 2020 г.</t>
  </si>
  <si>
    <t>за июнь 2020 г.</t>
  </si>
  <si>
    <t>за июль 2020 г.</t>
  </si>
  <si>
    <t>за август 2020 г.</t>
  </si>
  <si>
    <t>за сентябрь 2020 г.</t>
  </si>
  <si>
    <t>за октябрь 2020 г.</t>
  </si>
  <si>
    <t>за ноябрь 2020 г.</t>
  </si>
  <si>
    <t>за декабрь 2020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</si>
</sst>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0" fontId="3" fillId="0" borderId="0" xfId="0" applyFont="1"/>
    <xf numFmtId="164" fontId="3" fillId="0" borderId="2" xfId="0" applyNumberFormat="1" applyFont="1" applyBorder="1" applyAlignment="1">
      <alignment horizontal="center"/>
    </xf>
    <xf numFmtId="164" fontId="2" fillId="0" borderId="0" xfId="0" applyNumberFormat="1" applyFont="1"/>
    <xf numFmtId="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20936.118000000002</v>
      </c>
      <c r="C8" s="8">
        <v>4327.2529999999997</v>
      </c>
      <c r="D8" s="8">
        <v>0</v>
      </c>
      <c r="E8" s="8">
        <v>13638.888000000001</v>
      </c>
      <c r="F8" s="8">
        <f>26193.568-F9</f>
        <v>2969.976999999999</v>
      </c>
      <c r="G8" s="4">
        <f>G10-G9</f>
        <v>35.38300000000001</v>
      </c>
      <c r="H8" s="4">
        <v>7.9660000000000002</v>
      </c>
      <c r="I8" s="4">
        <v>0</v>
      </c>
      <c r="J8" s="4">
        <v>23.957999999999998</v>
      </c>
      <c r="K8" s="4">
        <f>G8-H8-I8-J8</f>
        <v>3.4590000000000103</v>
      </c>
    </row>
    <row r="9" spans="1:11" ht="63.75" customHeight="1">
      <c r="A9" s="5" t="s">
        <v>11</v>
      </c>
      <c r="B9" s="8">
        <f>C9+D9+E9+F9</f>
        <v>23223.591</v>
      </c>
      <c r="C9" s="8"/>
      <c r="D9" s="8"/>
      <c r="E9" s="8"/>
      <c r="F9" s="8">
        <v>23223.591</v>
      </c>
      <c r="G9" s="4">
        <f>H9+I9+J9+K9</f>
        <v>37.156999999999996</v>
      </c>
      <c r="H9" s="4"/>
      <c r="I9" s="4"/>
      <c r="J9" s="4"/>
      <c r="K9" s="4">
        <f>0.086+37.071</f>
        <v>37.156999999999996</v>
      </c>
    </row>
    <row r="10" spans="1:11" ht="34.5" customHeight="1">
      <c r="A10" s="6" t="s">
        <v>12</v>
      </c>
      <c r="B10" s="8">
        <v>44159.709000000003</v>
      </c>
      <c r="C10" s="8">
        <f>C8</f>
        <v>4327.2529999999997</v>
      </c>
      <c r="D10" s="8">
        <f>D8</f>
        <v>0</v>
      </c>
      <c r="E10" s="8">
        <f>E8</f>
        <v>13638.888000000001</v>
      </c>
      <c r="F10" s="8">
        <f>F8+F9</f>
        <v>26193.567999999999</v>
      </c>
      <c r="G10" s="4">
        <v>72.540000000000006</v>
      </c>
      <c r="H10" s="4">
        <f>H8</f>
        <v>7.9660000000000002</v>
      </c>
      <c r="I10" s="4">
        <f>I8</f>
        <v>0</v>
      </c>
      <c r="J10" s="4">
        <f>J8</f>
        <v>23.957999999999998</v>
      </c>
      <c r="K10" s="4">
        <f>K8+K9</f>
        <v>40.616000000000007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18673.317000000003</v>
      </c>
      <c r="C8" s="8">
        <v>4391.491</v>
      </c>
      <c r="D8" s="8">
        <v>167.18</v>
      </c>
      <c r="E8" s="8">
        <v>11100.950999999999</v>
      </c>
      <c r="F8" s="8">
        <f>22987.087-F9</f>
        <v>3013.6949999999997</v>
      </c>
      <c r="G8" s="4">
        <f>G10-G9</f>
        <v>33.125999999999998</v>
      </c>
      <c r="H8" s="4">
        <v>7.9039999999999999</v>
      </c>
      <c r="I8" s="4">
        <v>0.223</v>
      </c>
      <c r="J8" s="4">
        <v>20.93</v>
      </c>
      <c r="K8" s="4">
        <f>G8-H8-I8-J8</f>
        <v>4.0689999999999991</v>
      </c>
    </row>
    <row r="9" spans="1:11" ht="63.75" customHeight="1">
      <c r="A9" s="5" t="s">
        <v>11</v>
      </c>
      <c r="B9" s="8">
        <f>C9+D9+E9+F9</f>
        <v>19973.392</v>
      </c>
      <c r="C9" s="8"/>
      <c r="D9" s="8"/>
      <c r="E9" s="8"/>
      <c r="F9" s="8">
        <v>19973.392</v>
      </c>
      <c r="G9" s="4">
        <f>H9+I9+J9+K9</f>
        <v>31.957000000000001</v>
      </c>
      <c r="H9" s="4"/>
      <c r="I9" s="4"/>
      <c r="J9" s="4"/>
      <c r="K9" s="4">
        <f>0.029+31.928</f>
        <v>31.957000000000001</v>
      </c>
    </row>
    <row r="10" spans="1:11" ht="34.5" customHeight="1">
      <c r="A10" s="6" t="s">
        <v>12</v>
      </c>
      <c r="B10" s="8">
        <v>38646.709000000003</v>
      </c>
      <c r="C10" s="8">
        <f>C8</f>
        <v>4391.491</v>
      </c>
      <c r="D10" s="8">
        <f>D8</f>
        <v>167.18</v>
      </c>
      <c r="E10" s="8">
        <f>E8</f>
        <v>11100.950999999999</v>
      </c>
      <c r="F10" s="8">
        <f>F8+F9</f>
        <v>22987.087</v>
      </c>
      <c r="G10" s="4">
        <v>65.082999999999998</v>
      </c>
      <c r="H10" s="4">
        <f>H8</f>
        <v>7.9039999999999999</v>
      </c>
      <c r="I10" s="4">
        <f>I8</f>
        <v>0.223</v>
      </c>
      <c r="J10" s="4">
        <f>J8</f>
        <v>20.93</v>
      </c>
      <c r="K10" s="4">
        <f>K8+K9</f>
        <v>36.025999999999996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20297.263999999999</v>
      </c>
      <c r="C8" s="8">
        <v>4197.1970000000001</v>
      </c>
      <c r="D8" s="8">
        <v>245.09</v>
      </c>
      <c r="E8" s="8">
        <v>12791.223</v>
      </c>
      <c r="F8" s="8">
        <f>24633.783-F9</f>
        <v>3063.7540000000008</v>
      </c>
      <c r="G8" s="4">
        <f>G10-G9</f>
        <v>37.097999999999999</v>
      </c>
      <c r="H8" s="4">
        <v>7.9219999999999997</v>
      </c>
      <c r="I8" s="4">
        <v>0.35599999999999998</v>
      </c>
      <c r="J8" s="4">
        <v>24.664000000000001</v>
      </c>
      <c r="K8" s="4">
        <f>G8-H8-I8-J8</f>
        <v>4.1559999999999953</v>
      </c>
    </row>
    <row r="9" spans="1:11" ht="63.75" customHeight="1">
      <c r="A9" s="5" t="s">
        <v>11</v>
      </c>
      <c r="B9" s="8">
        <f>C9+D9+E9+F9</f>
        <v>21570.028999999999</v>
      </c>
      <c r="C9" s="8"/>
      <c r="D9" s="8"/>
      <c r="E9" s="8"/>
      <c r="F9" s="8">
        <v>21570.028999999999</v>
      </c>
      <c r="G9" s="4">
        <f>H9+I9+J9+K9</f>
        <v>34.512</v>
      </c>
      <c r="H9" s="4"/>
      <c r="I9" s="4"/>
      <c r="J9" s="4"/>
      <c r="K9" s="4">
        <f>0.068+34.444</f>
        <v>34.512</v>
      </c>
    </row>
    <row r="10" spans="1:11" ht="34.5" customHeight="1">
      <c r="A10" s="6" t="s">
        <v>12</v>
      </c>
      <c r="B10" s="8">
        <v>41867.292999999998</v>
      </c>
      <c r="C10" s="8">
        <f>C8</f>
        <v>4197.1970000000001</v>
      </c>
      <c r="D10" s="8">
        <f>D8</f>
        <v>245.09</v>
      </c>
      <c r="E10" s="8">
        <f>E8</f>
        <v>12791.223</v>
      </c>
      <c r="F10" s="8">
        <f>F8+F9</f>
        <v>24633.782999999999</v>
      </c>
      <c r="G10" s="4">
        <v>71.61</v>
      </c>
      <c r="H10" s="4">
        <f>H8</f>
        <v>7.9219999999999997</v>
      </c>
      <c r="I10" s="4">
        <f>I8</f>
        <v>0.35599999999999998</v>
      </c>
      <c r="J10" s="4">
        <f>J8</f>
        <v>24.664000000000001</v>
      </c>
      <c r="K10" s="4">
        <f>K8+K9</f>
        <v>38.667999999999992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K12"/>
  <sheetViews>
    <sheetView tabSelected="1" workbookViewId="0">
      <selection activeCell="A5" sqref="A5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23361.505999999998</v>
      </c>
      <c r="C8" s="8">
        <v>4783.1490000000003</v>
      </c>
      <c r="D8" s="8">
        <v>300.16000000000003</v>
      </c>
      <c r="E8" s="8">
        <v>13646.245000000001</v>
      </c>
      <c r="F8" s="8">
        <f>29498.163-F9</f>
        <v>4631.9520000000011</v>
      </c>
      <c r="G8" s="4">
        <f>G10-G9</f>
        <v>41.305999999999997</v>
      </c>
      <c r="H8" s="4">
        <v>8.7360000000000007</v>
      </c>
      <c r="I8" s="4">
        <v>0.61299999999999999</v>
      </c>
      <c r="J8" s="4">
        <v>26.827999999999999</v>
      </c>
      <c r="K8" s="4">
        <f>G8-H8-I8-J8</f>
        <v>5.1289999999999942</v>
      </c>
    </row>
    <row r="9" spans="1:11" ht="63.75" customHeight="1">
      <c r="A9" s="5" t="s">
        <v>11</v>
      </c>
      <c r="B9" s="8">
        <f>C9+D9+E9+F9</f>
        <v>24866.210999999999</v>
      </c>
      <c r="C9" s="8"/>
      <c r="D9" s="8"/>
      <c r="E9" s="8"/>
      <c r="F9" s="8">
        <v>24866.210999999999</v>
      </c>
      <c r="G9" s="4">
        <f>H9+I9+J9+K9</f>
        <v>39.786000000000001</v>
      </c>
      <c r="H9" s="4"/>
      <c r="I9" s="4"/>
      <c r="J9" s="4"/>
      <c r="K9" s="4">
        <f>0.08+39.706</f>
        <v>39.786000000000001</v>
      </c>
    </row>
    <row r="10" spans="1:11" ht="34.5" customHeight="1">
      <c r="A10" s="6" t="s">
        <v>12</v>
      </c>
      <c r="B10" s="8">
        <v>48227.716999999997</v>
      </c>
      <c r="C10" s="8">
        <f>C8</f>
        <v>4783.1490000000003</v>
      </c>
      <c r="D10" s="8">
        <f>D8</f>
        <v>300.16000000000003</v>
      </c>
      <c r="E10" s="8">
        <f>E8</f>
        <v>13646.245000000001</v>
      </c>
      <c r="F10" s="8">
        <f>F8+F9</f>
        <v>29498.163</v>
      </c>
      <c r="G10" s="4">
        <v>81.091999999999999</v>
      </c>
      <c r="H10" s="4">
        <f>H8</f>
        <v>8.7360000000000007</v>
      </c>
      <c r="I10" s="4">
        <f>I8</f>
        <v>0.61299999999999999</v>
      </c>
      <c r="J10" s="4">
        <f>J8</f>
        <v>26.827999999999999</v>
      </c>
      <c r="K10" s="4">
        <f>K8+K9</f>
        <v>44.914999999999992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20301.78</v>
      </c>
      <c r="C8" s="8">
        <v>4351.8289999999997</v>
      </c>
      <c r="D8" s="8">
        <v>0</v>
      </c>
      <c r="E8" s="8">
        <v>13303.904</v>
      </c>
      <c r="F8" s="8">
        <f>24324.789-F9</f>
        <v>2646.0470000000023</v>
      </c>
      <c r="G8" s="4">
        <f>G10-G9</f>
        <v>36.762999999999998</v>
      </c>
      <c r="H8" s="4">
        <v>8.5649999999999995</v>
      </c>
      <c r="I8" s="4">
        <v>0</v>
      </c>
      <c r="J8" s="4">
        <v>24.48</v>
      </c>
      <c r="K8" s="4">
        <f>G8-H8-I8-J8</f>
        <v>3.718</v>
      </c>
    </row>
    <row r="9" spans="1:11" ht="63.75" customHeight="1">
      <c r="A9" s="5" t="s">
        <v>11</v>
      </c>
      <c r="B9" s="8">
        <f>C9+D9+E9+F9</f>
        <v>21678.741999999998</v>
      </c>
      <c r="C9" s="8"/>
      <c r="D9" s="8"/>
      <c r="E9" s="8"/>
      <c r="F9" s="8">
        <v>21678.741999999998</v>
      </c>
      <c r="G9" s="4">
        <f>H9+I9+J9+K9</f>
        <v>34.686</v>
      </c>
      <c r="H9" s="4"/>
      <c r="I9" s="4"/>
      <c r="J9" s="4"/>
      <c r="K9" s="4">
        <f>0.077+34.609</f>
        <v>34.686</v>
      </c>
    </row>
    <row r="10" spans="1:11" ht="34.5" customHeight="1">
      <c r="A10" s="6" t="s">
        <v>12</v>
      </c>
      <c r="B10" s="8">
        <v>41980.521999999997</v>
      </c>
      <c r="C10" s="8">
        <f>C8</f>
        <v>4351.8289999999997</v>
      </c>
      <c r="D10" s="8">
        <f>D8</f>
        <v>0</v>
      </c>
      <c r="E10" s="8">
        <f>E8</f>
        <v>13303.904</v>
      </c>
      <c r="F10" s="8">
        <f>F8+F9</f>
        <v>24324.789000000001</v>
      </c>
      <c r="G10" s="4">
        <v>71.448999999999998</v>
      </c>
      <c r="H10" s="4">
        <f>H8</f>
        <v>8.5649999999999995</v>
      </c>
      <c r="I10" s="4">
        <f>I8</f>
        <v>0</v>
      </c>
      <c r="J10" s="4">
        <f>J8</f>
        <v>24.48</v>
      </c>
      <c r="K10" s="4">
        <f>K8+K9</f>
        <v>38.403999999999996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20492.873999999996</v>
      </c>
      <c r="C8" s="8">
        <v>4749.6989999999996</v>
      </c>
      <c r="D8" s="8">
        <v>0</v>
      </c>
      <c r="E8" s="8">
        <v>13223.001</v>
      </c>
      <c r="F8" s="8">
        <f>23704.896-F9</f>
        <v>2520.1739999999991</v>
      </c>
      <c r="G8" s="4">
        <f>G10-G9</f>
        <v>36.094999999999992</v>
      </c>
      <c r="H8" s="4">
        <v>8.73</v>
      </c>
      <c r="I8" s="4">
        <v>0</v>
      </c>
      <c r="J8" s="4">
        <v>23.748000000000001</v>
      </c>
      <c r="K8" s="4">
        <f>G8-H8-I8-J8</f>
        <v>3.6169999999999902</v>
      </c>
    </row>
    <row r="9" spans="1:11" ht="63.75" customHeight="1">
      <c r="A9" s="5" t="s">
        <v>11</v>
      </c>
      <c r="B9" s="8">
        <f>C9+D9+E9+F9</f>
        <v>21184.722000000002</v>
      </c>
      <c r="C9" s="8"/>
      <c r="D9" s="8"/>
      <c r="E9" s="8"/>
      <c r="F9" s="8">
        <v>21184.722000000002</v>
      </c>
      <c r="G9" s="4">
        <f>H9+I9+J9+K9</f>
        <v>33.895000000000003</v>
      </c>
      <c r="H9" s="4"/>
      <c r="I9" s="4"/>
      <c r="J9" s="4"/>
      <c r="K9" s="4">
        <f>0.064+33.831</f>
        <v>33.895000000000003</v>
      </c>
    </row>
    <row r="10" spans="1:11" ht="34.5" customHeight="1">
      <c r="A10" s="6" t="s">
        <v>12</v>
      </c>
      <c r="B10" s="8">
        <v>41677.595999999998</v>
      </c>
      <c r="C10" s="8">
        <f>C8</f>
        <v>4749.6989999999996</v>
      </c>
      <c r="D10" s="8">
        <f>D8</f>
        <v>0</v>
      </c>
      <c r="E10" s="8">
        <f>E8</f>
        <v>13223.001</v>
      </c>
      <c r="F10" s="8">
        <f>F8+F9</f>
        <v>23704.896000000001</v>
      </c>
      <c r="G10" s="4">
        <v>69.989999999999995</v>
      </c>
      <c r="H10" s="4">
        <f>H8</f>
        <v>8.73</v>
      </c>
      <c r="I10" s="4">
        <f>I8</f>
        <v>0</v>
      </c>
      <c r="J10" s="4">
        <f>J8</f>
        <v>23.748000000000001</v>
      </c>
      <c r="K10" s="4">
        <f>K8+K9</f>
        <v>37.511999999999993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15232.847999999998</v>
      </c>
      <c r="C8" s="8">
        <v>4224.7730000000001</v>
      </c>
      <c r="D8" s="8">
        <v>0</v>
      </c>
      <c r="E8" s="8">
        <v>9101.0679999999993</v>
      </c>
      <c r="F8" s="8">
        <f>20405.327-F9</f>
        <v>1907.0070000000014</v>
      </c>
      <c r="G8" s="4">
        <f>G10-G9</f>
        <v>28.35</v>
      </c>
      <c r="H8" s="4">
        <v>7.649</v>
      </c>
      <c r="I8" s="4">
        <v>0</v>
      </c>
      <c r="J8" s="4">
        <v>17.667000000000002</v>
      </c>
      <c r="K8" s="4">
        <f>G8-H8-I8-J8</f>
        <v>3.0339999999999989</v>
      </c>
    </row>
    <row r="9" spans="1:11" ht="63.75" customHeight="1">
      <c r="A9" s="5" t="s">
        <v>11</v>
      </c>
      <c r="B9" s="8">
        <f>C9+D9+E9+F9</f>
        <v>18498.32</v>
      </c>
      <c r="C9" s="8"/>
      <c r="D9" s="8"/>
      <c r="E9" s="8"/>
      <c r="F9" s="8">
        <v>18498.32</v>
      </c>
      <c r="G9" s="4">
        <f>H9+I9+J9+K9</f>
        <v>29.597999999999999</v>
      </c>
      <c r="H9" s="4"/>
      <c r="I9" s="4"/>
      <c r="J9" s="4"/>
      <c r="K9" s="4">
        <f>0.051+29.547</f>
        <v>29.597999999999999</v>
      </c>
    </row>
    <row r="10" spans="1:11" ht="34.5" customHeight="1">
      <c r="A10" s="6" t="s">
        <v>12</v>
      </c>
      <c r="B10" s="8">
        <v>33731.167999999998</v>
      </c>
      <c r="C10" s="8">
        <f>C8</f>
        <v>4224.7730000000001</v>
      </c>
      <c r="D10" s="8">
        <f>D8</f>
        <v>0</v>
      </c>
      <c r="E10" s="8">
        <f>E8</f>
        <v>9101.0679999999993</v>
      </c>
      <c r="F10" s="8">
        <f>F8+F9</f>
        <v>20405.327000000001</v>
      </c>
      <c r="G10" s="4">
        <v>57.948</v>
      </c>
      <c r="H10" s="4">
        <f>H8</f>
        <v>7.649</v>
      </c>
      <c r="I10" s="4">
        <f>I8</f>
        <v>0</v>
      </c>
      <c r="J10" s="4">
        <f>J8</f>
        <v>17.667000000000002</v>
      </c>
      <c r="K10" s="4">
        <f>K8+K9</f>
        <v>32.631999999999998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13668.294999999998</v>
      </c>
      <c r="C8" s="8">
        <v>4503.2169999999996</v>
      </c>
      <c r="D8" s="8">
        <v>0</v>
      </c>
      <c r="E8" s="8">
        <v>7374.3459999999995</v>
      </c>
      <c r="F8" s="8">
        <f>20073.839-F9</f>
        <v>1790.732</v>
      </c>
      <c r="G8" s="4">
        <f>G10-G9</f>
        <v>25.247000000000003</v>
      </c>
      <c r="H8" s="4">
        <v>8.0030000000000001</v>
      </c>
      <c r="I8" s="4">
        <v>0</v>
      </c>
      <c r="J8" s="4">
        <v>14.425000000000001</v>
      </c>
      <c r="K8" s="4">
        <f>G8-H8-I8-J8</f>
        <v>2.8190000000000026</v>
      </c>
    </row>
    <row r="9" spans="1:11" ht="63.75" customHeight="1">
      <c r="A9" s="5" t="s">
        <v>11</v>
      </c>
      <c r="B9" s="8">
        <f>C9+D9+E9+F9</f>
        <v>18283.107</v>
      </c>
      <c r="C9" s="8"/>
      <c r="D9" s="8"/>
      <c r="E9" s="8"/>
      <c r="F9" s="8">
        <v>18283.107</v>
      </c>
      <c r="G9" s="4">
        <f>H9+I9+J9+K9</f>
        <v>29.245999999999999</v>
      </c>
      <c r="H9" s="4"/>
      <c r="I9" s="4"/>
      <c r="J9" s="4"/>
      <c r="K9" s="4">
        <f>0.026+29.22</f>
        <v>29.245999999999999</v>
      </c>
    </row>
    <row r="10" spans="1:11" ht="34.5" customHeight="1">
      <c r="A10" s="6" t="s">
        <v>12</v>
      </c>
      <c r="B10" s="8">
        <v>31951.401999999998</v>
      </c>
      <c r="C10" s="8">
        <f>C8</f>
        <v>4503.2169999999996</v>
      </c>
      <c r="D10" s="8">
        <f>D8</f>
        <v>0</v>
      </c>
      <c r="E10" s="8">
        <f>E8</f>
        <v>7374.3459999999995</v>
      </c>
      <c r="F10" s="8">
        <f>F8+F9</f>
        <v>20073.839</v>
      </c>
      <c r="G10" s="4">
        <v>54.493000000000002</v>
      </c>
      <c r="H10" s="4">
        <f>H8</f>
        <v>8.0030000000000001</v>
      </c>
      <c r="I10" s="4">
        <f>I8</f>
        <v>0</v>
      </c>
      <c r="J10" s="4">
        <f>J8</f>
        <v>14.425000000000001</v>
      </c>
      <c r="K10" s="4">
        <f>K8+K9</f>
        <v>32.064999999999998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14861.171999999999</v>
      </c>
      <c r="C8" s="8">
        <v>4812.335</v>
      </c>
      <c r="D8" s="8">
        <v>59.22</v>
      </c>
      <c r="E8" s="8">
        <v>8022.3410000000003</v>
      </c>
      <c r="F8" s="8">
        <f>21499.806-F9</f>
        <v>1967.2760000000017</v>
      </c>
      <c r="G8" s="4">
        <f>G10-G9</f>
        <v>27.992000000000001</v>
      </c>
      <c r="H8" s="4">
        <v>9.2070000000000007</v>
      </c>
      <c r="I8" s="4">
        <v>0.19500000000000001</v>
      </c>
      <c r="J8" s="4">
        <v>15.696999999999999</v>
      </c>
      <c r="K8" s="4">
        <f>G8-H8-I8-J8</f>
        <v>2.8930000000000007</v>
      </c>
    </row>
    <row r="9" spans="1:11" ht="63.75" customHeight="1">
      <c r="A9" s="5" t="s">
        <v>11</v>
      </c>
      <c r="B9" s="8">
        <f>C9+D9+E9+F9</f>
        <v>19532.53</v>
      </c>
      <c r="C9" s="8"/>
      <c r="D9" s="8"/>
      <c r="E9" s="8"/>
      <c r="F9" s="8">
        <v>19532.53</v>
      </c>
      <c r="G9" s="4">
        <f>H9+I9+J9+K9</f>
        <v>31.251999999999999</v>
      </c>
      <c r="H9" s="4"/>
      <c r="I9" s="4"/>
      <c r="J9" s="4"/>
      <c r="K9" s="4">
        <f>0.028+31.224</f>
        <v>31.251999999999999</v>
      </c>
    </row>
    <row r="10" spans="1:11" ht="34.5" customHeight="1">
      <c r="A10" s="6" t="s">
        <v>12</v>
      </c>
      <c r="B10" s="8">
        <v>34393.701999999997</v>
      </c>
      <c r="C10" s="8">
        <f>C8</f>
        <v>4812.335</v>
      </c>
      <c r="D10" s="8">
        <f>D8</f>
        <v>59.22</v>
      </c>
      <c r="E10" s="8">
        <f>E8</f>
        <v>8022.3410000000003</v>
      </c>
      <c r="F10" s="8">
        <f>F8+F9</f>
        <v>21499.806</v>
      </c>
      <c r="G10" s="4">
        <v>59.244</v>
      </c>
      <c r="H10" s="4">
        <f>H8</f>
        <v>9.2070000000000007</v>
      </c>
      <c r="I10" s="4">
        <f>I8</f>
        <v>0.19500000000000001</v>
      </c>
      <c r="J10" s="4">
        <f>J8</f>
        <v>15.696999999999999</v>
      </c>
      <c r="K10" s="4">
        <f>K8+K9</f>
        <v>34.144999999999996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19783.134999999998</v>
      </c>
      <c r="C8" s="8">
        <v>5392.6769999999997</v>
      </c>
      <c r="D8" s="8">
        <v>258.68</v>
      </c>
      <c r="E8" s="8">
        <v>11419.929</v>
      </c>
      <c r="F8" s="8">
        <f>23904.553-F9</f>
        <v>2711.8489999999983</v>
      </c>
      <c r="G8" s="4">
        <f>G10-G9</f>
        <v>37.107000000000006</v>
      </c>
      <c r="H8" s="4">
        <v>9.77</v>
      </c>
      <c r="I8" s="4">
        <v>0.88200000000000001</v>
      </c>
      <c r="J8" s="4">
        <v>23.125</v>
      </c>
      <c r="K8" s="4">
        <f>G8-H8-I8-J8</f>
        <v>3.3300000000000054</v>
      </c>
    </row>
    <row r="9" spans="1:11" ht="63.75" customHeight="1">
      <c r="A9" s="5" t="s">
        <v>11</v>
      </c>
      <c r="B9" s="8">
        <f>C9+D9+E9+F9</f>
        <v>21192.704000000002</v>
      </c>
      <c r="C9" s="8"/>
      <c r="D9" s="8"/>
      <c r="E9" s="8"/>
      <c r="F9" s="8">
        <v>21192.704000000002</v>
      </c>
      <c r="G9" s="4">
        <f>H9+I9+J9+K9</f>
        <v>33.907999999999994</v>
      </c>
      <c r="H9" s="4"/>
      <c r="I9" s="4"/>
      <c r="J9" s="4"/>
      <c r="K9" s="4">
        <f>0.035+33.873</f>
        <v>33.907999999999994</v>
      </c>
    </row>
    <row r="10" spans="1:11" ht="34.5" customHeight="1">
      <c r="A10" s="6" t="s">
        <v>12</v>
      </c>
      <c r="B10" s="8">
        <v>40975.839</v>
      </c>
      <c r="C10" s="8">
        <f>C8</f>
        <v>5392.6769999999997</v>
      </c>
      <c r="D10" s="8">
        <f>D8</f>
        <v>258.68</v>
      </c>
      <c r="E10" s="8">
        <f>E8</f>
        <v>11419.929</v>
      </c>
      <c r="F10" s="8">
        <f>F8+F9</f>
        <v>23904.553</v>
      </c>
      <c r="G10" s="4">
        <v>71.015000000000001</v>
      </c>
      <c r="H10" s="4">
        <f>H8</f>
        <v>9.77</v>
      </c>
      <c r="I10" s="4">
        <f>I8</f>
        <v>0.88200000000000001</v>
      </c>
      <c r="J10" s="4">
        <f>J8</f>
        <v>23.125</v>
      </c>
      <c r="K10" s="4">
        <f>K8+K9</f>
        <v>37.238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18519.913999999997</v>
      </c>
      <c r="C8" s="8">
        <v>5297.6</v>
      </c>
      <c r="D8" s="8">
        <v>99.81</v>
      </c>
      <c r="E8" s="8">
        <v>10407.221</v>
      </c>
      <c r="F8" s="8">
        <f>22523.005-F9</f>
        <v>2715.2829999999994</v>
      </c>
      <c r="G8" s="4">
        <f>G10-G9</f>
        <v>33.659000000000006</v>
      </c>
      <c r="H8" s="4">
        <v>9.7149999999999999</v>
      </c>
      <c r="I8" s="4">
        <v>0.26</v>
      </c>
      <c r="J8" s="4">
        <v>19.98</v>
      </c>
      <c r="K8" s="4">
        <f>G8-H8-I8-J8</f>
        <v>3.7040000000000042</v>
      </c>
    </row>
    <row r="9" spans="1:11" ht="63.75" customHeight="1">
      <c r="A9" s="5" t="s">
        <v>11</v>
      </c>
      <c r="B9" s="8">
        <f>C9+D9+E9+F9</f>
        <v>19807.722000000002</v>
      </c>
      <c r="C9" s="8"/>
      <c r="D9" s="8"/>
      <c r="E9" s="8"/>
      <c r="F9" s="8">
        <v>19807.722000000002</v>
      </c>
      <c r="G9" s="4">
        <f>H9+I9+J9+K9</f>
        <v>31.693000000000001</v>
      </c>
      <c r="H9" s="4"/>
      <c r="I9" s="4"/>
      <c r="J9" s="4"/>
      <c r="K9" s="4">
        <f>0.032+31.661</f>
        <v>31.693000000000001</v>
      </c>
    </row>
    <row r="10" spans="1:11" ht="34.5" customHeight="1">
      <c r="A10" s="6" t="s">
        <v>12</v>
      </c>
      <c r="B10" s="8">
        <v>38327.635999999999</v>
      </c>
      <c r="C10" s="8">
        <f>C8</f>
        <v>5297.6</v>
      </c>
      <c r="D10" s="8">
        <f>D8</f>
        <v>99.81</v>
      </c>
      <c r="E10" s="8">
        <f>E8</f>
        <v>10407.221</v>
      </c>
      <c r="F10" s="8">
        <f>F8+F9</f>
        <v>22523.005000000001</v>
      </c>
      <c r="G10" s="4">
        <v>65.352000000000004</v>
      </c>
      <c r="H10" s="4">
        <f>H8</f>
        <v>9.7149999999999999</v>
      </c>
      <c r="I10" s="4">
        <f>I8</f>
        <v>0.26</v>
      </c>
      <c r="J10" s="4">
        <f>J8</f>
        <v>19.98</v>
      </c>
      <c r="K10" s="4">
        <f>K8+K9</f>
        <v>35.397000000000006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K12"/>
  <sheetViews>
    <sheetView workbookViewId="0"/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17876.016</v>
      </c>
      <c r="C8" s="8">
        <v>4729.0230000000001</v>
      </c>
      <c r="D8" s="8">
        <v>146.05000000000001</v>
      </c>
      <c r="E8" s="8">
        <v>10181.754000000001</v>
      </c>
      <c r="F8" s="8">
        <f>21970.423-F9</f>
        <v>2819.1889999999985</v>
      </c>
      <c r="G8" s="4">
        <f>G10-G9</f>
        <v>32.680999999999997</v>
      </c>
      <c r="H8" s="4">
        <v>8.8539999999999992</v>
      </c>
      <c r="I8" s="4">
        <v>0.42699999999999999</v>
      </c>
      <c r="J8" s="4">
        <v>19.506</v>
      </c>
      <c r="K8" s="4">
        <f>G8-H8-I8-J8</f>
        <v>3.8939999999999984</v>
      </c>
    </row>
    <row r="9" spans="1:11" ht="63.75" customHeight="1">
      <c r="A9" s="5" t="s">
        <v>11</v>
      </c>
      <c r="B9" s="8">
        <f>C9+D9+E9+F9</f>
        <v>19151.234</v>
      </c>
      <c r="C9" s="8"/>
      <c r="D9" s="8"/>
      <c r="E9" s="8"/>
      <c r="F9" s="8">
        <v>19151.234</v>
      </c>
      <c r="G9" s="4">
        <f>H9+I9+J9+K9</f>
        <v>30.641999999999999</v>
      </c>
      <c r="H9" s="4"/>
      <c r="I9" s="4"/>
      <c r="J9" s="4"/>
      <c r="K9" s="4">
        <f>0.031+30.611</f>
        <v>30.641999999999999</v>
      </c>
    </row>
    <row r="10" spans="1:11" ht="34.5" customHeight="1">
      <c r="A10" s="6" t="s">
        <v>12</v>
      </c>
      <c r="B10" s="8">
        <v>37027.25</v>
      </c>
      <c r="C10" s="8">
        <f>C8</f>
        <v>4729.0230000000001</v>
      </c>
      <c r="D10" s="8">
        <f>D8</f>
        <v>146.05000000000001</v>
      </c>
      <c r="E10" s="8">
        <f>E8</f>
        <v>10181.754000000001</v>
      </c>
      <c r="F10" s="8">
        <f>F8+F9</f>
        <v>21970.422999999999</v>
      </c>
      <c r="G10" s="4">
        <v>63.323</v>
      </c>
      <c r="H10" s="4">
        <f>H8</f>
        <v>8.8539999999999992</v>
      </c>
      <c r="I10" s="4">
        <f>I8</f>
        <v>0.42699999999999999</v>
      </c>
      <c r="J10" s="4">
        <f>J8</f>
        <v>19.506</v>
      </c>
      <c r="K10" s="4">
        <f>K8+K9</f>
        <v>34.536000000000001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2020 г.</vt:lpstr>
      <vt:lpstr>февраль 2020 г</vt:lpstr>
      <vt:lpstr>март 2020 г</vt:lpstr>
      <vt:lpstr>апрель 2020 г</vt:lpstr>
      <vt:lpstr>май  2020 г.</vt:lpstr>
      <vt:lpstr>июнь 2020 г.</vt:lpstr>
      <vt:lpstr>июль 2020 г.</vt:lpstr>
      <vt:lpstr>август 2020 г.</vt:lpstr>
      <vt:lpstr>сентябрь 2020 г.</vt:lpstr>
      <vt:lpstr>октябрь 2020 г.</vt:lpstr>
      <vt:lpstr>ноябрь 2020 г.</vt:lpstr>
      <vt:lpstr>декабрь 2020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2017-02-24T09:05:50Z</dcterms:created>
  <dcterms:modified xsi:type="dcterms:W3CDTF">2021-01-26T11:39:00Z</dcterms:modified>
</cp:coreProperties>
</file>