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28455" windowHeight="11985" firstSheet="3" activeTab="11"/>
  </bookViews>
  <sheets>
    <sheet name="январь 2021 г." sheetId="1" r:id="rId1"/>
    <sheet name="февраль 2021 г." sheetId="2" r:id="rId2"/>
    <sheet name="март 2021 г." sheetId="3" r:id="rId3"/>
    <sheet name="апрель 2021 г." sheetId="4" r:id="rId4"/>
    <sheet name="май 2021 г." sheetId="5" r:id="rId5"/>
    <sheet name="июнь 2021 г." sheetId="6" r:id="rId6"/>
    <sheet name="июль 2021 г." sheetId="7" r:id="rId7"/>
    <sheet name="август 2021 г." sheetId="8" r:id="rId8"/>
    <sheet name="сентябрь 2021 г." sheetId="9" r:id="rId9"/>
    <sheet name="октябрь 2021 г." sheetId="10" r:id="rId10"/>
    <sheet name="ноябрь 2021 г." sheetId="11" r:id="rId11"/>
    <sheet name="декабрь 2021 г." sheetId="12" r:id="rId12"/>
  </sheets>
  <calcPr calcId="125725"/>
</workbook>
</file>

<file path=xl/calcChain.xml><?xml version="1.0" encoding="utf-8"?>
<calcChain xmlns="http://schemas.openxmlformats.org/spreadsheetml/2006/main">
  <c r="K9" i="12"/>
  <c r="F8"/>
  <c r="F10" s="1"/>
  <c r="J10"/>
  <c r="I10"/>
  <c r="H10"/>
  <c r="E10"/>
  <c r="D10"/>
  <c r="C10"/>
  <c r="G9"/>
  <c r="G8" s="1"/>
  <c r="K8" s="1"/>
  <c r="K10" s="1"/>
  <c r="B9"/>
  <c r="B8"/>
  <c r="K9" i="11"/>
  <c r="F8"/>
  <c r="F10" s="1"/>
  <c r="J10"/>
  <c r="I10"/>
  <c r="H10"/>
  <c r="E10"/>
  <c r="D10"/>
  <c r="C10"/>
  <c r="G9"/>
  <c r="G8" s="1"/>
  <c r="K8" s="1"/>
  <c r="K10" s="1"/>
  <c r="B9"/>
  <c r="B8" s="1"/>
  <c r="K9" i="10"/>
  <c r="G9" s="1"/>
  <c r="G8" s="1"/>
  <c r="K8" s="1"/>
  <c r="K10" s="1"/>
  <c r="F8"/>
  <c r="J10"/>
  <c r="I10"/>
  <c r="H10"/>
  <c r="F10"/>
  <c r="E10"/>
  <c r="D10"/>
  <c r="C10"/>
  <c r="B9"/>
  <c r="B8"/>
  <c r="K9" i="9"/>
  <c r="F8"/>
  <c r="J10"/>
  <c r="I10"/>
  <c r="H10"/>
  <c r="F10"/>
  <c r="E10"/>
  <c r="D10"/>
  <c r="C10"/>
  <c r="G9"/>
  <c r="G8" s="1"/>
  <c r="K8" s="1"/>
  <c r="K10" s="1"/>
  <c r="B9"/>
  <c r="B8"/>
  <c r="K9" i="8"/>
  <c r="F8"/>
  <c r="F10" s="1"/>
  <c r="J10"/>
  <c r="I10"/>
  <c r="H10"/>
  <c r="E10"/>
  <c r="D10"/>
  <c r="C10"/>
  <c r="G9"/>
  <c r="G8" s="1"/>
  <c r="K8" s="1"/>
  <c r="K10" s="1"/>
  <c r="B9"/>
  <c r="B8" s="1"/>
  <c r="K9" i="7"/>
  <c r="G9" s="1"/>
  <c r="G8" s="1"/>
  <c r="K8" s="1"/>
  <c r="K10" s="1"/>
  <c r="F8"/>
  <c r="J10"/>
  <c r="I10"/>
  <c r="H10"/>
  <c r="F10"/>
  <c r="E10"/>
  <c r="D10"/>
  <c r="C10"/>
  <c r="B9"/>
  <c r="B8" s="1"/>
  <c r="K9" i="6"/>
  <c r="G9" s="1"/>
  <c r="G8" s="1"/>
  <c r="K8" s="1"/>
  <c r="K10" s="1"/>
  <c r="F8"/>
  <c r="F10" s="1"/>
  <c r="J10"/>
  <c r="I10"/>
  <c r="H10"/>
  <c r="E10"/>
  <c r="D10"/>
  <c r="C10"/>
  <c r="B9"/>
  <c r="B8" s="1"/>
  <c r="K9" i="5"/>
  <c r="G9" s="1"/>
  <c r="G8" s="1"/>
  <c r="K8" s="1"/>
  <c r="K10" s="1"/>
  <c r="F8"/>
  <c r="J10"/>
  <c r="I10"/>
  <c r="H10"/>
  <c r="F10"/>
  <c r="E10"/>
  <c r="D10"/>
  <c r="C10"/>
  <c r="B9"/>
  <c r="B8" s="1"/>
  <c r="K9" i="4"/>
  <c r="G9" s="1"/>
  <c r="G8" s="1"/>
  <c r="K8" s="1"/>
  <c r="K10" s="1"/>
  <c r="F8"/>
  <c r="J10"/>
  <c r="I10"/>
  <c r="H10"/>
  <c r="F10"/>
  <c r="E10"/>
  <c r="D10"/>
  <c r="C10"/>
  <c r="B9"/>
  <c r="B8"/>
  <c r="K9" i="3"/>
  <c r="G9" s="1"/>
  <c r="G8" s="1"/>
  <c r="K8" s="1"/>
  <c r="K10" s="1"/>
  <c r="F8"/>
  <c r="J10"/>
  <c r="I10"/>
  <c r="H10"/>
  <c r="F10"/>
  <c r="E10"/>
  <c r="D10"/>
  <c r="C10"/>
  <c r="B9"/>
  <c r="B8"/>
  <c r="K9" i="2"/>
  <c r="G9" s="1"/>
  <c r="G8" s="1"/>
  <c r="K8" s="1"/>
  <c r="K10" s="1"/>
  <c r="F8"/>
  <c r="J10"/>
  <c r="I10"/>
  <c r="H10"/>
  <c r="F10"/>
  <c r="E10"/>
  <c r="D10"/>
  <c r="C10"/>
  <c r="B9"/>
  <c r="B8"/>
  <c r="K9" i="1"/>
  <c r="F8"/>
  <c r="F10" s="1"/>
  <c r="J10"/>
  <c r="I10"/>
  <c r="H10"/>
  <c r="E10"/>
  <c r="D10"/>
  <c r="C10"/>
  <c r="G9"/>
  <c r="G8" s="1"/>
  <c r="K8" s="1"/>
  <c r="K10" s="1"/>
  <c r="B9"/>
  <c r="B8" s="1"/>
</calcChain>
</file>

<file path=xl/sharedStrings.xml><?xml version="1.0" encoding="utf-8"?>
<sst xmlns="http://schemas.openxmlformats.org/spreadsheetml/2006/main" count="228" uniqueCount="25">
  <si>
    <t xml:space="preserve">Информация об объеме полезного отпуска электроэнергии и мощности 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</si>
  <si>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</si>
  <si>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</si>
  <si>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</si>
  <si>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</si>
  <si>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</si>
  <si>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</si>
  <si>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</si>
  <si>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</si>
  <si>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</si>
  <si>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</si>
  <si>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</si>
  <si>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потребителям АО "Пятигорские электрические сети"</t>
  </si>
  <si>
    <t>за январь 2021 г.</t>
  </si>
  <si>
    <t>за февраль 2021 г.</t>
  </si>
  <si>
    <t>за март 2021 г.</t>
  </si>
  <si>
    <t>за апрель 2021 г.</t>
  </si>
  <si>
    <t>за май 2021 г.</t>
  </si>
  <si>
    <t>за июнь 2021 г.</t>
  </si>
  <si>
    <t>за июль 2021 г.</t>
  </si>
  <si>
    <t>за август 2021 г.</t>
  </si>
  <si>
    <t>за сентябрь 2021 г.</t>
  </si>
  <si>
    <t>за октябрь 2021 г.</t>
  </si>
  <si>
    <t>за ноябрь 2021 г.</t>
  </si>
  <si>
    <t>за декабрь 2021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</si>
</sst>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3" fillId="0" borderId="0" xfId="0" applyFont="1"/>
    <xf numFmtId="164" fontId="3" fillId="0" borderId="2" xfId="0" applyNumberFormat="1" applyFont="1" applyBorder="1" applyAlignment="1">
      <alignment horizontal="center"/>
    </xf>
    <xf numFmtId="164" fontId="2" fillId="0" borderId="0" xfId="0" applyNumberFormat="1" applyFont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22733.381000000001</v>
      </c>
      <c r="C8" s="8">
        <v>4066.6610000000001</v>
      </c>
      <c r="D8" s="8">
        <v>173.94</v>
      </c>
      <c r="E8" s="8">
        <v>12431.976000000001</v>
      </c>
      <c r="F8" s="8">
        <f>28184.134-F9</f>
        <v>6060.8039999999964</v>
      </c>
      <c r="G8" s="4">
        <f>G10-G9</f>
        <v>38.257000000000005</v>
      </c>
      <c r="H8" s="4">
        <v>5.798</v>
      </c>
      <c r="I8" s="4">
        <v>0.28999999999999998</v>
      </c>
      <c r="J8" s="4">
        <v>25.257999999999999</v>
      </c>
      <c r="K8" s="4">
        <f>G8-H8-I8-J8</f>
        <v>6.9110000000000049</v>
      </c>
    </row>
    <row r="9" spans="1:11" ht="63.75" customHeight="1">
      <c r="A9" s="5" t="s">
        <v>10</v>
      </c>
      <c r="B9" s="8">
        <f>C9+D9+E9+F9</f>
        <v>22123.33</v>
      </c>
      <c r="C9" s="8"/>
      <c r="D9" s="8"/>
      <c r="E9" s="8"/>
      <c r="F9" s="8">
        <v>22123.33</v>
      </c>
      <c r="G9" s="4">
        <f>H9+I9+J9+K9</f>
        <v>44.247</v>
      </c>
      <c r="H9" s="4"/>
      <c r="I9" s="4"/>
      <c r="J9" s="4"/>
      <c r="K9" s="4">
        <f>0.109+44.138</f>
        <v>44.247</v>
      </c>
    </row>
    <row r="10" spans="1:11" ht="34.5" customHeight="1">
      <c r="A10" s="6" t="s">
        <v>11</v>
      </c>
      <c r="B10" s="8">
        <v>44856.711000000003</v>
      </c>
      <c r="C10" s="8">
        <f>C8</f>
        <v>4066.6610000000001</v>
      </c>
      <c r="D10" s="8">
        <f>D8</f>
        <v>173.94</v>
      </c>
      <c r="E10" s="8">
        <f>E8</f>
        <v>12431.976000000001</v>
      </c>
      <c r="F10" s="8">
        <f>F8+F9</f>
        <v>28184.133999999998</v>
      </c>
      <c r="G10" s="4">
        <v>82.504000000000005</v>
      </c>
      <c r="H10" s="4">
        <f>H8</f>
        <v>5.798</v>
      </c>
      <c r="I10" s="4">
        <f>I8</f>
        <v>0.28999999999999998</v>
      </c>
      <c r="J10" s="4">
        <f>J8</f>
        <v>25.257999999999999</v>
      </c>
      <c r="K10" s="4">
        <f>K8+K9</f>
        <v>51.158000000000001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22856.465</v>
      </c>
      <c r="C8" s="8">
        <v>3924.2510000000002</v>
      </c>
      <c r="D8" s="8">
        <v>33.479999999999997</v>
      </c>
      <c r="E8" s="8">
        <v>13060.958000000001</v>
      </c>
      <c r="F8" s="8">
        <f>27335.747-F9</f>
        <v>5837.775999999998</v>
      </c>
      <c r="G8" s="4">
        <f>G10-G9</f>
        <v>40.531999999999996</v>
      </c>
      <c r="H8" s="4">
        <v>5.5880000000000001</v>
      </c>
      <c r="I8" s="4">
        <v>4.4999999999999998E-2</v>
      </c>
      <c r="J8" s="4">
        <v>28.077000000000002</v>
      </c>
      <c r="K8" s="4">
        <f>G8-H8-I8-J8</f>
        <v>6.8219999999999921</v>
      </c>
    </row>
    <row r="9" spans="1:11" ht="63.75" customHeight="1">
      <c r="A9" s="5" t="s">
        <v>10</v>
      </c>
      <c r="B9" s="8">
        <f>C9+D9+E9+F9</f>
        <v>21497.971000000001</v>
      </c>
      <c r="C9" s="8"/>
      <c r="D9" s="8"/>
      <c r="E9" s="8"/>
      <c r="F9" s="8">
        <v>21497.971000000001</v>
      </c>
      <c r="G9" s="4">
        <f>H9+I9+J9+K9</f>
        <v>42.995000000000005</v>
      </c>
      <c r="H9" s="4"/>
      <c r="I9" s="4"/>
      <c r="J9" s="4"/>
      <c r="K9" s="4">
        <f>0.063+42.932</f>
        <v>42.995000000000005</v>
      </c>
    </row>
    <row r="10" spans="1:11" ht="34.5" customHeight="1">
      <c r="A10" s="6" t="s">
        <v>11</v>
      </c>
      <c r="B10" s="8">
        <v>44354.436000000002</v>
      </c>
      <c r="C10" s="8">
        <f>C8</f>
        <v>3924.2510000000002</v>
      </c>
      <c r="D10" s="8">
        <f>D8</f>
        <v>33.479999999999997</v>
      </c>
      <c r="E10" s="8">
        <f>E8</f>
        <v>13060.958000000001</v>
      </c>
      <c r="F10" s="8">
        <f>F8+F9</f>
        <v>27335.746999999999</v>
      </c>
      <c r="G10" s="4">
        <v>83.527000000000001</v>
      </c>
      <c r="H10" s="4">
        <f>H8</f>
        <v>5.5880000000000001</v>
      </c>
      <c r="I10" s="4">
        <f>I8</f>
        <v>4.4999999999999998E-2</v>
      </c>
      <c r="J10" s="4">
        <f>J8</f>
        <v>28.077000000000002</v>
      </c>
      <c r="K10" s="4">
        <f>K8+K9</f>
        <v>49.816999999999993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22784.951000000001</v>
      </c>
      <c r="C8" s="8">
        <v>3859.252</v>
      </c>
      <c r="D8" s="8">
        <v>241.52</v>
      </c>
      <c r="E8" s="8">
        <v>12785.356</v>
      </c>
      <c r="F8" s="8">
        <f>27174.749-F9</f>
        <v>5898.8230000000003</v>
      </c>
      <c r="G8" s="4">
        <f>G10-G9</f>
        <v>40.420999999999992</v>
      </c>
      <c r="H8" s="4">
        <v>5.7350000000000003</v>
      </c>
      <c r="I8" s="4">
        <v>0.34</v>
      </c>
      <c r="J8" s="4">
        <v>27.329000000000001</v>
      </c>
      <c r="K8" s="4">
        <f>G8-H8-I8-J8</f>
        <v>7.0169999999999888</v>
      </c>
    </row>
    <row r="9" spans="1:11" ht="63.75" customHeight="1">
      <c r="A9" s="5" t="s">
        <v>10</v>
      </c>
      <c r="B9" s="8">
        <f>C9+D9+E9+F9</f>
        <v>21275.925999999999</v>
      </c>
      <c r="C9" s="8"/>
      <c r="D9" s="8"/>
      <c r="E9" s="8"/>
      <c r="F9" s="8">
        <v>21275.925999999999</v>
      </c>
      <c r="G9" s="4">
        <f>H9+I9+J9+K9</f>
        <v>42.551000000000002</v>
      </c>
      <c r="H9" s="4"/>
      <c r="I9" s="4"/>
      <c r="J9" s="4"/>
      <c r="K9" s="4">
        <f>0.079+42.472</f>
        <v>42.551000000000002</v>
      </c>
    </row>
    <row r="10" spans="1:11" ht="34.5" customHeight="1">
      <c r="A10" s="6" t="s">
        <v>11</v>
      </c>
      <c r="B10" s="8">
        <v>44060.877</v>
      </c>
      <c r="C10" s="8">
        <f>C8</f>
        <v>3859.252</v>
      </c>
      <c r="D10" s="8">
        <f>D8</f>
        <v>241.52</v>
      </c>
      <c r="E10" s="8">
        <f>E8</f>
        <v>12785.356</v>
      </c>
      <c r="F10" s="8">
        <f>F8+F9</f>
        <v>27174.749</v>
      </c>
      <c r="G10" s="4">
        <v>82.971999999999994</v>
      </c>
      <c r="H10" s="4">
        <f>H8</f>
        <v>5.7350000000000003</v>
      </c>
      <c r="I10" s="4">
        <f>I8</f>
        <v>0.34</v>
      </c>
      <c r="J10" s="4">
        <f>J8</f>
        <v>27.329000000000001</v>
      </c>
      <c r="K10" s="4">
        <f>K8+K9</f>
        <v>49.567999999999991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K12"/>
  <sheetViews>
    <sheetView tabSelected="1" workbookViewId="0">
      <selection activeCell="K10" sqref="K10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24007.182000000001</v>
      </c>
      <c r="C8" s="8">
        <v>4096.951</v>
      </c>
      <c r="D8" s="8">
        <v>156.44999999999999</v>
      </c>
      <c r="E8" s="8">
        <v>13423.764999999999</v>
      </c>
      <c r="F8" s="8">
        <f>29368.741-F9</f>
        <v>6330.0160000000033</v>
      </c>
      <c r="G8" s="4">
        <f>G10-G9</f>
        <v>43.091999999999999</v>
      </c>
      <c r="H8" s="4">
        <v>5.8559999999999999</v>
      </c>
      <c r="I8" s="4">
        <v>0.23599999999999999</v>
      </c>
      <c r="J8" s="4">
        <v>29.510999999999999</v>
      </c>
      <c r="K8" s="4">
        <f>G8-H8-I8-J8</f>
        <v>7.4890000000000008</v>
      </c>
    </row>
    <row r="9" spans="1:11" ht="63.75" customHeight="1">
      <c r="A9" s="5" t="s">
        <v>10</v>
      </c>
      <c r="B9" s="8">
        <f>C9+D9+E9+F9</f>
        <v>23038.724999999999</v>
      </c>
      <c r="C9" s="8"/>
      <c r="D9" s="8"/>
      <c r="E9" s="8"/>
      <c r="F9" s="8">
        <v>23038.724999999999</v>
      </c>
      <c r="G9" s="4">
        <f>H9+I9+J9+K9</f>
        <v>46.078000000000003</v>
      </c>
      <c r="H9" s="4"/>
      <c r="I9" s="4"/>
      <c r="J9" s="4"/>
      <c r="K9" s="4">
        <f>0.091+45.987</f>
        <v>46.078000000000003</v>
      </c>
    </row>
    <row r="10" spans="1:11" ht="34.5" customHeight="1">
      <c r="A10" s="6" t="s">
        <v>11</v>
      </c>
      <c r="B10" s="8">
        <v>47045.906999999999</v>
      </c>
      <c r="C10" s="8">
        <f>C8</f>
        <v>4096.951</v>
      </c>
      <c r="D10" s="8">
        <f>D8</f>
        <v>156.44999999999999</v>
      </c>
      <c r="E10" s="8">
        <f>E8</f>
        <v>13423.764999999999</v>
      </c>
      <c r="F10" s="8">
        <f>F8+F9</f>
        <v>29368.741000000002</v>
      </c>
      <c r="G10" s="4">
        <v>89.17</v>
      </c>
      <c r="H10" s="4">
        <f>H8</f>
        <v>5.8559999999999999</v>
      </c>
      <c r="I10" s="4">
        <f>I8</f>
        <v>0.23599999999999999</v>
      </c>
      <c r="J10" s="4">
        <f>J8</f>
        <v>29.510999999999999</v>
      </c>
      <c r="K10" s="4">
        <f>K8+K9</f>
        <v>53.567000000000007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21258.251</v>
      </c>
      <c r="C8" s="8">
        <v>3809.578</v>
      </c>
      <c r="D8" s="8">
        <v>165.87</v>
      </c>
      <c r="E8" s="8">
        <v>11447.032999999999</v>
      </c>
      <c r="F8" s="8">
        <f>26211.383-F9</f>
        <v>5835.77</v>
      </c>
      <c r="G8" s="4">
        <f>G10-G9</f>
        <v>38.386000000000003</v>
      </c>
      <c r="H8" s="4">
        <v>6.1879999999999997</v>
      </c>
      <c r="I8" s="4">
        <v>0.28499999999999998</v>
      </c>
      <c r="J8" s="4">
        <v>25.302</v>
      </c>
      <c r="K8" s="4">
        <f>G8-H8-I8-J8</f>
        <v>6.6110000000000007</v>
      </c>
    </row>
    <row r="9" spans="1:11" ht="63.75" customHeight="1">
      <c r="A9" s="5" t="s">
        <v>10</v>
      </c>
      <c r="B9" s="8">
        <f>C9+D9+E9+F9</f>
        <v>20375.613000000001</v>
      </c>
      <c r="C9" s="8"/>
      <c r="D9" s="8"/>
      <c r="E9" s="8"/>
      <c r="F9" s="8">
        <v>20375.613000000001</v>
      </c>
      <c r="G9" s="4">
        <f>H9+I9+J9+K9</f>
        <v>40.750999999999998</v>
      </c>
      <c r="H9" s="4"/>
      <c r="I9" s="4"/>
      <c r="J9" s="4"/>
      <c r="K9" s="4">
        <f>0.104+40.647</f>
        <v>40.750999999999998</v>
      </c>
    </row>
    <row r="10" spans="1:11" ht="34.5" customHeight="1">
      <c r="A10" s="6" t="s">
        <v>11</v>
      </c>
      <c r="B10" s="8">
        <v>41633.864000000001</v>
      </c>
      <c r="C10" s="8">
        <f>C8</f>
        <v>3809.578</v>
      </c>
      <c r="D10" s="8">
        <f>D8</f>
        <v>165.87</v>
      </c>
      <c r="E10" s="8">
        <f>E8</f>
        <v>11447.032999999999</v>
      </c>
      <c r="F10" s="8">
        <f>F8+F9</f>
        <v>26211.383000000002</v>
      </c>
      <c r="G10" s="4">
        <v>79.137</v>
      </c>
      <c r="H10" s="4">
        <f>H8</f>
        <v>6.1879999999999997</v>
      </c>
      <c r="I10" s="4">
        <f>I8</f>
        <v>0.28499999999999998</v>
      </c>
      <c r="J10" s="4">
        <f>J8</f>
        <v>25.302</v>
      </c>
      <c r="K10" s="4">
        <f>K8+K9</f>
        <v>47.361999999999995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23726.54</v>
      </c>
      <c r="C8" s="8">
        <v>4213.2190000000001</v>
      </c>
      <c r="D8" s="8">
        <v>179.22</v>
      </c>
      <c r="E8" s="8">
        <v>12943.368</v>
      </c>
      <c r="F8" s="8">
        <f>27865.864-F9</f>
        <v>6390.7330000000002</v>
      </c>
      <c r="G8" s="4">
        <f>G10-G9</f>
        <v>42.055000000000007</v>
      </c>
      <c r="H8" s="4">
        <v>6.3769999999999998</v>
      </c>
      <c r="I8" s="4">
        <v>0.32100000000000001</v>
      </c>
      <c r="J8" s="4">
        <v>28.228000000000002</v>
      </c>
      <c r="K8" s="4">
        <f>G8-H8-I8-J8</f>
        <v>7.1290000000000049</v>
      </c>
    </row>
    <row r="9" spans="1:11" ht="63.75" customHeight="1">
      <c r="A9" s="5" t="s">
        <v>10</v>
      </c>
      <c r="B9" s="8">
        <f>C9+D9+E9+F9</f>
        <v>21475.131000000001</v>
      </c>
      <c r="C9" s="8"/>
      <c r="D9" s="8"/>
      <c r="E9" s="8"/>
      <c r="F9" s="8">
        <v>21475.131000000001</v>
      </c>
      <c r="G9" s="4">
        <f>H9+I9+J9+K9</f>
        <v>42.948999999999998</v>
      </c>
      <c r="H9" s="4"/>
      <c r="I9" s="4"/>
      <c r="J9" s="4"/>
      <c r="K9" s="4">
        <f>0.085+42.864</f>
        <v>42.948999999999998</v>
      </c>
    </row>
    <row r="10" spans="1:11" ht="34.5" customHeight="1">
      <c r="A10" s="6" t="s">
        <v>11</v>
      </c>
      <c r="B10" s="8">
        <v>45201.671000000002</v>
      </c>
      <c r="C10" s="8">
        <f>C8</f>
        <v>4213.2190000000001</v>
      </c>
      <c r="D10" s="8">
        <f>D8</f>
        <v>179.22</v>
      </c>
      <c r="E10" s="8">
        <f>E8</f>
        <v>12943.368</v>
      </c>
      <c r="F10" s="8">
        <f>F8+F9</f>
        <v>27865.864000000001</v>
      </c>
      <c r="G10" s="4">
        <v>85.004000000000005</v>
      </c>
      <c r="H10" s="4">
        <f>H8</f>
        <v>6.3769999999999998</v>
      </c>
      <c r="I10" s="4">
        <f>I8</f>
        <v>0.32100000000000001</v>
      </c>
      <c r="J10" s="4">
        <f>J8</f>
        <v>28.228000000000002</v>
      </c>
      <c r="K10" s="4">
        <f>K8+K9</f>
        <v>50.078000000000003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20768.542999999998</v>
      </c>
      <c r="C8" s="8">
        <v>4138.2049999999999</v>
      </c>
      <c r="D8" s="8">
        <v>190.48</v>
      </c>
      <c r="E8" s="8">
        <v>11057.972</v>
      </c>
      <c r="F8" s="8">
        <f>24618.136-F9</f>
        <v>5381.8859999999986</v>
      </c>
      <c r="G8" s="4">
        <f>G10-G9</f>
        <v>37.826000000000001</v>
      </c>
      <c r="H8" s="4">
        <v>6.4119999999999999</v>
      </c>
      <c r="I8" s="4">
        <v>0.33300000000000002</v>
      </c>
      <c r="J8" s="4">
        <v>24.683</v>
      </c>
      <c r="K8" s="4">
        <f>G8-H8-I8-J8</f>
        <v>6.3980000000000032</v>
      </c>
    </row>
    <row r="9" spans="1:11" ht="63.75" customHeight="1">
      <c r="A9" s="5" t="s">
        <v>10</v>
      </c>
      <c r="B9" s="8">
        <f>C9+D9+E9+F9</f>
        <v>19236.25</v>
      </c>
      <c r="C9" s="8"/>
      <c r="D9" s="8"/>
      <c r="E9" s="8"/>
      <c r="F9" s="8">
        <v>19236.25</v>
      </c>
      <c r="G9" s="4">
        <f>H9+I9+J9+K9</f>
        <v>38.472000000000001</v>
      </c>
      <c r="H9" s="4"/>
      <c r="I9" s="4"/>
      <c r="J9" s="4"/>
      <c r="K9" s="4">
        <f>0.058+38.414</f>
        <v>38.472000000000001</v>
      </c>
    </row>
    <row r="10" spans="1:11" ht="34.5" customHeight="1">
      <c r="A10" s="6" t="s">
        <v>11</v>
      </c>
      <c r="B10" s="8">
        <v>40004.792999999998</v>
      </c>
      <c r="C10" s="8">
        <f>C8</f>
        <v>4138.2049999999999</v>
      </c>
      <c r="D10" s="8">
        <f>D8</f>
        <v>190.48</v>
      </c>
      <c r="E10" s="8">
        <f>E8</f>
        <v>11057.972</v>
      </c>
      <c r="F10" s="8">
        <f>F8+F9</f>
        <v>24618.135999999999</v>
      </c>
      <c r="G10" s="4">
        <v>76.298000000000002</v>
      </c>
      <c r="H10" s="4">
        <f>H8</f>
        <v>6.4119999999999999</v>
      </c>
      <c r="I10" s="4">
        <f>I8</f>
        <v>0.33300000000000002</v>
      </c>
      <c r="J10" s="4">
        <f>J8</f>
        <v>24.683</v>
      </c>
      <c r="K10" s="4">
        <f>K8+K9</f>
        <v>44.870000000000005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19881.049000000003</v>
      </c>
      <c r="C8" s="8">
        <v>4532.5810000000001</v>
      </c>
      <c r="D8" s="8">
        <v>138.18</v>
      </c>
      <c r="E8" s="8">
        <v>9896.5609999999997</v>
      </c>
      <c r="F8" s="8">
        <f>23718.499-F9</f>
        <v>5313.726999999999</v>
      </c>
      <c r="G8" s="4">
        <f>G10-G9</f>
        <v>34.832999999999998</v>
      </c>
      <c r="H8" s="4">
        <v>7.01</v>
      </c>
      <c r="I8" s="4">
        <v>0.47399999999999998</v>
      </c>
      <c r="J8" s="4">
        <v>21.413</v>
      </c>
      <c r="K8" s="4">
        <f>G8-H8-I8-J8</f>
        <v>5.9359999999999999</v>
      </c>
    </row>
    <row r="9" spans="1:11" ht="63.75" customHeight="1">
      <c r="A9" s="5" t="s">
        <v>10</v>
      </c>
      <c r="B9" s="8">
        <f>C9+D9+E9+F9</f>
        <v>18404.772000000001</v>
      </c>
      <c r="C9" s="8"/>
      <c r="D9" s="8"/>
      <c r="E9" s="8"/>
      <c r="F9" s="8">
        <v>18404.772000000001</v>
      </c>
      <c r="G9" s="4">
        <f>H9+I9+J9+K9</f>
        <v>36.81</v>
      </c>
      <c r="H9" s="4"/>
      <c r="I9" s="4"/>
      <c r="J9" s="4"/>
      <c r="K9" s="4">
        <f>0.036+36.774</f>
        <v>36.81</v>
      </c>
    </row>
    <row r="10" spans="1:11" ht="34.5" customHeight="1">
      <c r="A10" s="6" t="s">
        <v>11</v>
      </c>
      <c r="B10" s="8">
        <v>38285.821000000004</v>
      </c>
      <c r="C10" s="8">
        <f>C8</f>
        <v>4532.5810000000001</v>
      </c>
      <c r="D10" s="8">
        <f>D8</f>
        <v>138.18</v>
      </c>
      <c r="E10" s="8">
        <f>E8</f>
        <v>9896.5609999999997</v>
      </c>
      <c r="F10" s="8">
        <f>F8+F9</f>
        <v>23718.499</v>
      </c>
      <c r="G10" s="4">
        <v>71.643000000000001</v>
      </c>
      <c r="H10" s="4">
        <f>H8</f>
        <v>7.01</v>
      </c>
      <c r="I10" s="4">
        <f>I8</f>
        <v>0.47399999999999998</v>
      </c>
      <c r="J10" s="4">
        <f>J8</f>
        <v>21.413</v>
      </c>
      <c r="K10" s="4">
        <f>K8+K9</f>
        <v>42.746000000000002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activeCell="F29" sqref="F29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20405.489999999998</v>
      </c>
      <c r="C8" s="8">
        <v>4328.1170000000002</v>
      </c>
      <c r="D8" s="8">
        <v>165.23</v>
      </c>
      <c r="E8" s="8">
        <v>10003.525</v>
      </c>
      <c r="F8" s="8">
        <f>24826.468-F9</f>
        <v>5908.6180000000022</v>
      </c>
      <c r="G8" s="4">
        <f>G10-G9</f>
        <v>28.379999999999995</v>
      </c>
      <c r="H8" s="4">
        <v>6.9889999999999999</v>
      </c>
      <c r="I8" s="4">
        <v>0.64900000000000002</v>
      </c>
      <c r="J8" s="4">
        <v>14.099</v>
      </c>
      <c r="K8" s="4">
        <f>G8-H8-I8-J8</f>
        <v>6.6429999999999936</v>
      </c>
    </row>
    <row r="9" spans="1:11" ht="63.75" customHeight="1">
      <c r="A9" s="5" t="s">
        <v>10</v>
      </c>
      <c r="B9" s="8">
        <f>C9+D9+E9+F9</f>
        <v>18917.849999999999</v>
      </c>
      <c r="C9" s="8"/>
      <c r="D9" s="8"/>
      <c r="E9" s="8"/>
      <c r="F9" s="8">
        <v>18917.849999999999</v>
      </c>
      <c r="G9" s="4">
        <f>H9+I9+J9+K9</f>
        <v>37.835999999999999</v>
      </c>
      <c r="H9" s="4"/>
      <c r="I9" s="4"/>
      <c r="J9" s="4"/>
      <c r="K9" s="4">
        <f>0.039+37.797</f>
        <v>37.835999999999999</v>
      </c>
    </row>
    <row r="10" spans="1:11" ht="34.5" customHeight="1">
      <c r="A10" s="6" t="s">
        <v>11</v>
      </c>
      <c r="B10" s="8">
        <v>39323.339999999997</v>
      </c>
      <c r="C10" s="8">
        <f>C8</f>
        <v>4328.1170000000002</v>
      </c>
      <c r="D10" s="8">
        <f>D8</f>
        <v>165.23</v>
      </c>
      <c r="E10" s="8">
        <f>E8</f>
        <v>10003.525</v>
      </c>
      <c r="F10" s="8">
        <f>F8+F9</f>
        <v>24826.468000000001</v>
      </c>
      <c r="G10" s="4">
        <v>66.215999999999994</v>
      </c>
      <c r="H10" s="4">
        <f>H8</f>
        <v>6.9889999999999999</v>
      </c>
      <c r="I10" s="4">
        <f>I8</f>
        <v>0.64900000000000002</v>
      </c>
      <c r="J10" s="4">
        <f>J8</f>
        <v>14.099</v>
      </c>
      <c r="K10" s="4">
        <f>K8+K9</f>
        <v>44.478999999999992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24277.429</v>
      </c>
      <c r="C8" s="8">
        <v>4983.6270000000004</v>
      </c>
      <c r="D8" s="8">
        <v>95.61</v>
      </c>
      <c r="E8" s="8">
        <v>12597.165000000001</v>
      </c>
      <c r="F8" s="8">
        <f>26853.926-F9</f>
        <v>6601.0269999999982</v>
      </c>
      <c r="G8" s="4">
        <f>G10-G9</f>
        <v>43.007000000000005</v>
      </c>
      <c r="H8" s="4">
        <v>7.5650000000000004</v>
      </c>
      <c r="I8" s="4">
        <v>0.245</v>
      </c>
      <c r="J8" s="4">
        <v>28.902999999999999</v>
      </c>
      <c r="K8" s="4">
        <f>G8-H8-I8-J8</f>
        <v>6.2940000000000111</v>
      </c>
    </row>
    <row r="9" spans="1:11" ht="63.75" customHeight="1">
      <c r="A9" s="5" t="s">
        <v>10</v>
      </c>
      <c r="B9" s="8">
        <f>C9+D9+E9+F9</f>
        <v>20252.899000000001</v>
      </c>
      <c r="C9" s="8"/>
      <c r="D9" s="8"/>
      <c r="E9" s="8"/>
      <c r="F9" s="8">
        <v>20252.899000000001</v>
      </c>
      <c r="G9" s="4">
        <f>H9+I9+J9+K9</f>
        <v>40.875</v>
      </c>
      <c r="H9" s="4"/>
      <c r="I9" s="4"/>
      <c r="J9" s="4"/>
      <c r="K9" s="4">
        <f>0.41+40.465</f>
        <v>40.875</v>
      </c>
    </row>
    <row r="10" spans="1:11" ht="34.5" customHeight="1">
      <c r="A10" s="6" t="s">
        <v>11</v>
      </c>
      <c r="B10" s="8">
        <v>44530.328000000001</v>
      </c>
      <c r="C10" s="8">
        <f>C8</f>
        <v>4983.6270000000004</v>
      </c>
      <c r="D10" s="8">
        <f>D8</f>
        <v>95.61</v>
      </c>
      <c r="E10" s="8">
        <f>E8</f>
        <v>12597.165000000001</v>
      </c>
      <c r="F10" s="8">
        <f>F8+F9</f>
        <v>26853.925999999999</v>
      </c>
      <c r="G10" s="4">
        <v>83.882000000000005</v>
      </c>
      <c r="H10" s="4">
        <f>H8</f>
        <v>7.5650000000000004</v>
      </c>
      <c r="I10" s="4">
        <f>I8</f>
        <v>0.245</v>
      </c>
      <c r="J10" s="4">
        <f>J8</f>
        <v>28.902999999999999</v>
      </c>
      <c r="K10" s="4">
        <f>K8+K9</f>
        <v>47.169000000000011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24275.602000000003</v>
      </c>
      <c r="C8" s="8">
        <v>4787.4880000000003</v>
      </c>
      <c r="D8" s="8">
        <v>124.4</v>
      </c>
      <c r="E8" s="8">
        <v>12702.733</v>
      </c>
      <c r="F8" s="8">
        <f>26917.236-F9</f>
        <v>6660.9809999999998</v>
      </c>
      <c r="G8" s="4">
        <f>G10-G9</f>
        <v>43.319000000000003</v>
      </c>
      <c r="H8" s="4">
        <v>7.4930000000000003</v>
      </c>
      <c r="I8" s="4">
        <v>0.39100000000000001</v>
      </c>
      <c r="J8" s="4">
        <v>28.670999999999999</v>
      </c>
      <c r="K8" s="4">
        <f>G8-H8-I8-J8</f>
        <v>6.7640000000000029</v>
      </c>
    </row>
    <row r="9" spans="1:11" ht="63.75" customHeight="1">
      <c r="A9" s="5" t="s">
        <v>10</v>
      </c>
      <c r="B9" s="8">
        <f>C9+D9+E9+F9</f>
        <v>20256.255000000001</v>
      </c>
      <c r="C9" s="8"/>
      <c r="D9" s="8"/>
      <c r="E9" s="8"/>
      <c r="F9" s="8">
        <v>20256.255000000001</v>
      </c>
      <c r="G9" s="4">
        <f>H9+I9+J9+K9</f>
        <v>40.512</v>
      </c>
      <c r="H9" s="4"/>
      <c r="I9" s="4"/>
      <c r="J9" s="4"/>
      <c r="K9" s="4">
        <f>0.047+40.465</f>
        <v>40.512</v>
      </c>
    </row>
    <row r="10" spans="1:11" ht="34.5" customHeight="1">
      <c r="A10" s="6" t="s">
        <v>11</v>
      </c>
      <c r="B10" s="8">
        <v>44531.857000000004</v>
      </c>
      <c r="C10" s="8">
        <f>C8</f>
        <v>4787.4880000000003</v>
      </c>
      <c r="D10" s="8">
        <f>D8</f>
        <v>124.4</v>
      </c>
      <c r="E10" s="8">
        <f>E8</f>
        <v>12702.733</v>
      </c>
      <c r="F10" s="8">
        <f>F8+F9</f>
        <v>26917.236000000001</v>
      </c>
      <c r="G10" s="4">
        <v>83.831000000000003</v>
      </c>
      <c r="H10" s="4">
        <f>H8</f>
        <v>7.4930000000000003</v>
      </c>
      <c r="I10" s="4">
        <f>I8</f>
        <v>0.39100000000000001</v>
      </c>
      <c r="J10" s="4">
        <f>J8</f>
        <v>28.670999999999999</v>
      </c>
      <c r="K10" s="4">
        <f>K8+K9</f>
        <v>47.276000000000003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1</v>
      </c>
      <c r="B6" s="14" t="s">
        <v>2</v>
      </c>
      <c r="C6" s="14"/>
      <c r="D6" s="14"/>
      <c r="E6" s="14"/>
      <c r="F6" s="14"/>
      <c r="G6" s="14" t="s">
        <v>3</v>
      </c>
      <c r="H6" s="14"/>
      <c r="I6" s="14"/>
      <c r="J6" s="14"/>
      <c r="K6" s="14"/>
    </row>
    <row r="7" spans="1:11">
      <c r="A7" s="13"/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</row>
    <row r="8" spans="1:11" ht="36.75" customHeight="1">
      <c r="A8" s="3" t="s">
        <v>9</v>
      </c>
      <c r="B8" s="8">
        <f>B10-B9</f>
        <v>21202.489000000001</v>
      </c>
      <c r="C8" s="8">
        <v>4331.893</v>
      </c>
      <c r="D8" s="8">
        <v>94.55</v>
      </c>
      <c r="E8" s="8">
        <v>11384.885</v>
      </c>
      <c r="F8" s="8">
        <f>24365.227-F9</f>
        <v>5391.1610000000001</v>
      </c>
      <c r="G8" s="4">
        <f>G10-G9</f>
        <v>38.145000000000003</v>
      </c>
      <c r="H8" s="4">
        <v>6.4870000000000001</v>
      </c>
      <c r="I8" s="4">
        <v>0.159</v>
      </c>
      <c r="J8" s="4">
        <v>25.245000000000001</v>
      </c>
      <c r="K8" s="4">
        <f>G8-H8-I8-J8</f>
        <v>6.2540000000000013</v>
      </c>
    </row>
    <row r="9" spans="1:11" ht="63.75" customHeight="1">
      <c r="A9" s="5" t="s">
        <v>10</v>
      </c>
      <c r="B9" s="8">
        <f>C9+D9+E9+F9</f>
        <v>18974.065999999999</v>
      </c>
      <c r="C9" s="8"/>
      <c r="D9" s="8"/>
      <c r="E9" s="8"/>
      <c r="F9" s="8">
        <v>18974.065999999999</v>
      </c>
      <c r="G9" s="4">
        <f>H9+I9+J9+K9</f>
        <v>37.948</v>
      </c>
      <c r="H9" s="4"/>
      <c r="I9" s="4"/>
      <c r="J9" s="4"/>
      <c r="K9" s="4">
        <f>0.04+37.908</f>
        <v>37.948</v>
      </c>
    </row>
    <row r="10" spans="1:11" ht="34.5" customHeight="1">
      <c r="A10" s="6" t="s">
        <v>11</v>
      </c>
      <c r="B10" s="8">
        <v>40176.555</v>
      </c>
      <c r="C10" s="8">
        <f>C8</f>
        <v>4331.893</v>
      </c>
      <c r="D10" s="8">
        <f>D8</f>
        <v>94.55</v>
      </c>
      <c r="E10" s="8">
        <f>E8</f>
        <v>11384.885</v>
      </c>
      <c r="F10" s="8">
        <f>F8+F9</f>
        <v>24365.226999999999</v>
      </c>
      <c r="G10" s="4">
        <v>76.093000000000004</v>
      </c>
      <c r="H10" s="4">
        <f>H8</f>
        <v>6.4870000000000001</v>
      </c>
      <c r="I10" s="4">
        <f>I8</f>
        <v>0.159</v>
      </c>
      <c r="J10" s="4">
        <f>J8</f>
        <v>25.245000000000001</v>
      </c>
      <c r="K10" s="4">
        <f>K8+K9</f>
        <v>44.201999999999998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2021 г.</vt:lpstr>
      <vt:lpstr>февраль 2021 г.</vt:lpstr>
      <vt:lpstr>март 2021 г.</vt:lpstr>
      <vt:lpstr>апрель 2021 г.</vt:lpstr>
      <vt:lpstr>май 2021 г.</vt:lpstr>
      <vt:lpstr>июнь 2021 г.</vt:lpstr>
      <vt:lpstr>июль 2021 г.</vt:lpstr>
      <vt:lpstr>август 2021 г.</vt:lpstr>
      <vt:lpstr>сентябрь 2021 г.</vt:lpstr>
      <vt:lpstr>октябрь 2021 г.</vt:lpstr>
      <vt:lpstr>ноябрь 2021 г.</vt:lpstr>
      <vt:lpstr>декабрь 2021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2017-02-24T09:05:50Z</dcterms:created>
  <dcterms:modified xsi:type="dcterms:W3CDTF">2022-01-24T15:56:36Z</dcterms:modified>
</cp:coreProperties>
</file>