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28455" windowHeight="11985" firstSheet="3" activeTab="11"/>
  </bookViews>
  <sheets>
    <sheet name="январь 2017 г." sheetId="1" r:id="rId1"/>
    <sheet name="февраль 2017 г." sheetId="2" r:id="rId2"/>
    <sheet name="март 2017 г." sheetId="3" r:id="rId3"/>
    <sheet name="апрель 2017 г." sheetId="4" r:id="rId4"/>
    <sheet name="май 2017 г." sheetId="5" r:id="rId5"/>
    <sheet name="июнь 2017 г." sheetId="6" r:id="rId6"/>
    <sheet name="июль 2017 г." sheetId="7" r:id="rId7"/>
    <sheet name="август 2017 г." sheetId="8" r:id="rId8"/>
    <sheet name="сентябрь 2017 г." sheetId="9" r:id="rId9"/>
    <sheet name="октябрь 2017 г." sheetId="10" r:id="rId10"/>
    <sheet name="ноябрь 2017 г." sheetId="11" r:id="rId11"/>
    <sheet name="декабрь 2017 г." sheetId="12" r:id="rId12"/>
  </sheets>
  <calcPr calcId="124519"/>
</workbook>
</file>

<file path=xl/calcChain.xml><?xml version="1.0" encoding="utf-8"?>
<calcChain xmlns="http://schemas.openxmlformats.org/spreadsheetml/2006/main">
  <c r="K9" i="12"/>
  <c r="G9" s="1"/>
  <c r="G8" s="1"/>
  <c r="K8" s="1"/>
  <c r="K10" s="1"/>
  <c r="F8"/>
  <c r="J10"/>
  <c r="I10"/>
  <c r="H10"/>
  <c r="F10"/>
  <c r="E10"/>
  <c r="D10"/>
  <c r="C10"/>
  <c r="B9"/>
  <c r="B8" s="1"/>
  <c r="K9" i="11"/>
  <c r="G9" s="1"/>
  <c r="G8" s="1"/>
  <c r="K8" s="1"/>
  <c r="F8"/>
  <c r="F10" s="1"/>
  <c r="J10"/>
  <c r="I10"/>
  <c r="H10"/>
  <c r="E10"/>
  <c r="D10"/>
  <c r="C10"/>
  <c r="B9"/>
  <c r="B8"/>
  <c r="K9" i="10"/>
  <c r="G9" s="1"/>
  <c r="G8" s="1"/>
  <c r="K8" s="1"/>
  <c r="K10" s="1"/>
  <c r="F8"/>
  <c r="F10" s="1"/>
  <c r="J10"/>
  <c r="I10"/>
  <c r="H10"/>
  <c r="E10"/>
  <c r="D10"/>
  <c r="C10"/>
  <c r="B9"/>
  <c r="B8"/>
  <c r="K9" i="9"/>
  <c r="F8"/>
  <c r="J10"/>
  <c r="I10"/>
  <c r="H10"/>
  <c r="E10"/>
  <c r="D10"/>
  <c r="C10"/>
  <c r="G9"/>
  <c r="G8" s="1"/>
  <c r="K8" s="1"/>
  <c r="K10" s="1"/>
  <c r="B9"/>
  <c r="B8" s="1"/>
  <c r="F10"/>
  <c r="K9" i="8"/>
  <c r="G9" s="1"/>
  <c r="G8" s="1"/>
  <c r="K8" s="1"/>
  <c r="K10" s="1"/>
  <c r="F8"/>
  <c r="J10"/>
  <c r="I10"/>
  <c r="H10"/>
  <c r="F10"/>
  <c r="E10"/>
  <c r="D10"/>
  <c r="C10"/>
  <c r="B9"/>
  <c r="B8"/>
  <c r="K9" i="7"/>
  <c r="G9" s="1"/>
  <c r="G8" s="1"/>
  <c r="K8" s="1"/>
  <c r="K10" s="1"/>
  <c r="F8"/>
  <c r="F10" s="1"/>
  <c r="J10"/>
  <c r="I10"/>
  <c r="H10"/>
  <c r="E10"/>
  <c r="D10"/>
  <c r="C10"/>
  <c r="B9"/>
  <c r="B8" s="1"/>
  <c r="K9" i="6"/>
  <c r="F9"/>
  <c r="F8" s="1"/>
  <c r="F10" s="1"/>
  <c r="J10"/>
  <c r="I10"/>
  <c r="H10"/>
  <c r="E10"/>
  <c r="D10"/>
  <c r="C10"/>
  <c r="G9"/>
  <c r="G8" s="1"/>
  <c r="K8" s="1"/>
  <c r="K10" s="1"/>
  <c r="K9" i="5"/>
  <c r="F9"/>
  <c r="F8" s="1"/>
  <c r="F10" s="1"/>
  <c r="J10"/>
  <c r="I10"/>
  <c r="H10"/>
  <c r="E10"/>
  <c r="D10"/>
  <c r="C10"/>
  <c r="G9"/>
  <c r="G8" s="1"/>
  <c r="K8" s="1"/>
  <c r="K10" s="1"/>
  <c r="B9"/>
  <c r="B8" s="1"/>
  <c r="K9" i="4"/>
  <c r="F9"/>
  <c r="B9" s="1"/>
  <c r="B8" s="1"/>
  <c r="J10"/>
  <c r="I10"/>
  <c r="H10"/>
  <c r="E10"/>
  <c r="D10"/>
  <c r="C10"/>
  <c r="G9"/>
  <c r="G8" s="1"/>
  <c r="K8" s="1"/>
  <c r="K10" s="1"/>
  <c r="K9" i="3"/>
  <c r="F9"/>
  <c r="F8" s="1"/>
  <c r="F10" s="1"/>
  <c r="J10"/>
  <c r="I10"/>
  <c r="H10"/>
  <c r="E10"/>
  <c r="D10"/>
  <c r="C10"/>
  <c r="G9"/>
  <c r="G8" s="1"/>
  <c r="K8" s="1"/>
  <c r="K10" s="1"/>
  <c r="K9" i="2"/>
  <c r="F9"/>
  <c r="F8" s="1"/>
  <c r="F10" s="1"/>
  <c r="J10"/>
  <c r="I10"/>
  <c r="H10"/>
  <c r="E10"/>
  <c r="D10"/>
  <c r="C10"/>
  <c r="G9"/>
  <c r="B9"/>
  <c r="B8" s="1"/>
  <c r="G8"/>
  <c r="K8" s="1"/>
  <c r="K10" s="1"/>
  <c r="K9" i="1"/>
  <c r="F9"/>
  <c r="B9" s="1"/>
  <c r="B8" s="1"/>
  <c r="J10"/>
  <c r="I10"/>
  <c r="H10"/>
  <c r="E10"/>
  <c r="D10"/>
  <c r="C10"/>
  <c r="G9"/>
  <c r="G8" s="1"/>
  <c r="K8" s="1"/>
  <c r="K10" s="1"/>
  <c r="K10" i="11" l="1"/>
  <c r="B9" i="6"/>
  <c r="B8" s="1"/>
  <c r="F8" i="4"/>
  <c r="F10" s="1"/>
  <c r="B9" i="3"/>
  <c r="B8" s="1"/>
  <c r="F8" i="1"/>
  <c r="F10" s="1"/>
</calcChain>
</file>

<file path=xl/sharedStrings.xml><?xml version="1.0" encoding="utf-8"?>
<sst xmlns="http://schemas.openxmlformats.org/spreadsheetml/2006/main" count="228" uniqueCount="25">
  <si>
    <t xml:space="preserve">Информация об объеме полезного отпуска электроэнергии и мощности </t>
  </si>
  <si>
    <t>потребителям ОАО "Пятигорские электрические сети"</t>
  </si>
  <si>
    <t>Группа потребителей</t>
  </si>
  <si>
    <t>потребление электроэнергии, т.кВт.ч.</t>
  </si>
  <si>
    <t>потребление мощности, МВт.</t>
  </si>
  <si>
    <t>Всего</t>
  </si>
  <si>
    <t>ВН</t>
  </si>
  <si>
    <t>СН1</t>
  </si>
  <si>
    <t>СН2</t>
  </si>
  <si>
    <t>НН</t>
  </si>
  <si>
    <t>Прочие</t>
  </si>
  <si>
    <t>Население и приравненные к нему потребители</t>
  </si>
  <si>
    <t>ИТОГО:</t>
  </si>
  <si>
    <t>за январь 2017 г.</t>
  </si>
  <si>
    <t>за февраль 2017 г.</t>
  </si>
  <si>
    <t>за март 2017 г.</t>
  </si>
  <si>
    <t>за апрель 2017 г.</t>
  </si>
  <si>
    <t>за май 2017 г.</t>
  </si>
  <si>
    <t>за июнь 2017 г.</t>
  </si>
  <si>
    <t>за июль 2017 г.</t>
  </si>
  <si>
    <t>за август 2017 г.</t>
  </si>
  <si>
    <t>за сентябрь 2017 г.</t>
  </si>
  <si>
    <t>за октябрь 2017 г.</t>
  </si>
  <si>
    <t>за ноябрь 2017 г.</t>
  </si>
  <si>
    <t>за декабрь 2017 г.</t>
  </si>
</sst>
</file>

<file path=xl/styles.xml><?xml version="1.0" encoding="utf-8"?>
<styleSheet xmlns="http://schemas.openxmlformats.org/spreadsheetml/2006/main">
  <numFmts count="1">
    <numFmt numFmtId="164" formatCode="#,##0.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3" fillId="0" borderId="0" xfId="0" applyFont="1"/>
    <xf numFmtId="164" fontId="3" fillId="0" borderId="2" xfId="0" applyNumberFormat="1" applyFont="1" applyBorder="1" applyAlignment="1">
      <alignment horizontal="center"/>
    </xf>
    <xf numFmtId="164" fontId="2" fillId="0" borderId="0" xfId="0" applyNumberFormat="1" applyFont="1"/>
    <xf numFmtId="4" fontId="2" fillId="0" borderId="0" xfId="0" applyNumberFormat="1" applyFont="1"/>
    <xf numFmtId="0" fontId="1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22317.822999999997</v>
      </c>
      <c r="C8" s="8">
        <v>3942.6239999999998</v>
      </c>
      <c r="D8" s="8">
        <v>181.74</v>
      </c>
      <c r="E8" s="8">
        <v>15380.612999999999</v>
      </c>
      <c r="F8" s="8">
        <f>25681.651-F9</f>
        <v>2812.8460000000014</v>
      </c>
      <c r="G8" s="4">
        <f>G10-G9</f>
        <v>33.820000000000007</v>
      </c>
      <c r="H8" s="4">
        <v>7.2670000000000003</v>
      </c>
      <c r="I8" s="4">
        <v>0.22</v>
      </c>
      <c r="J8" s="4">
        <v>23.265999999999998</v>
      </c>
      <c r="K8" s="4">
        <f>G8-H8-I8-J8</f>
        <v>3.0670000000000108</v>
      </c>
    </row>
    <row r="9" spans="1:11" ht="63.75" customHeight="1">
      <c r="A9" s="5" t="s">
        <v>11</v>
      </c>
      <c r="B9" s="8">
        <f>C9+D9+E9+F9</f>
        <v>22868.805</v>
      </c>
      <c r="C9" s="8"/>
      <c r="D9" s="8"/>
      <c r="E9" s="8"/>
      <c r="F9" s="8">
        <f>58.583+22810.222</f>
        <v>22868.805</v>
      </c>
      <c r="G9" s="4">
        <f>H9+I9+J9+K9</f>
        <v>45.736999999999995</v>
      </c>
      <c r="H9" s="4"/>
      <c r="I9" s="4"/>
      <c r="J9" s="4"/>
      <c r="K9" s="4">
        <f>0.117+45.62</f>
        <v>45.736999999999995</v>
      </c>
    </row>
    <row r="10" spans="1:11" ht="34.5" customHeight="1">
      <c r="A10" s="6" t="s">
        <v>12</v>
      </c>
      <c r="B10" s="8">
        <v>45186.627999999997</v>
      </c>
      <c r="C10" s="8">
        <f>C8</f>
        <v>3942.6239999999998</v>
      </c>
      <c r="D10" s="8">
        <f>D8</f>
        <v>181.74</v>
      </c>
      <c r="E10" s="8">
        <f>E8</f>
        <v>15380.612999999999</v>
      </c>
      <c r="F10" s="8">
        <f>F8+F9</f>
        <v>25681.651000000002</v>
      </c>
      <c r="G10" s="4">
        <v>79.557000000000002</v>
      </c>
      <c r="H10" s="4">
        <f>H8</f>
        <v>7.2670000000000003</v>
      </c>
      <c r="I10" s="4">
        <f>I8</f>
        <v>0.22</v>
      </c>
      <c r="J10" s="4">
        <f>J8</f>
        <v>23.265999999999998</v>
      </c>
      <c r="K10" s="4">
        <f>K8+K9</f>
        <v>48.804000000000002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19233.522999999997</v>
      </c>
      <c r="C8" s="8">
        <v>4140.7849999999999</v>
      </c>
      <c r="D8" s="8"/>
      <c r="E8" s="8">
        <v>12604.602000000001</v>
      </c>
      <c r="F8" s="8">
        <f>24786.006-F9</f>
        <v>2488.1360000000022</v>
      </c>
      <c r="G8" s="4">
        <f>G10-G9</f>
        <v>33.067000000000007</v>
      </c>
      <c r="H8" s="4">
        <v>7.2850000000000001</v>
      </c>
      <c r="I8" s="4"/>
      <c r="J8" s="4">
        <v>22.616</v>
      </c>
      <c r="K8" s="4">
        <f>G8-H8-I8-J8</f>
        <v>3.1660000000000075</v>
      </c>
    </row>
    <row r="9" spans="1:11" ht="63.75" customHeight="1">
      <c r="A9" s="5" t="s">
        <v>11</v>
      </c>
      <c r="B9" s="8">
        <f>C9+D9+E9+F9</f>
        <v>22297.87</v>
      </c>
      <c r="C9" s="8"/>
      <c r="D9" s="8"/>
      <c r="E9" s="8"/>
      <c r="F9" s="8">
        <v>22297.87</v>
      </c>
      <c r="G9" s="4">
        <f>H9+I9+J9+K9</f>
        <v>44.588999999999999</v>
      </c>
      <c r="H9" s="4"/>
      <c r="I9" s="4"/>
      <c r="J9" s="4"/>
      <c r="K9" s="4">
        <f>0.059+44.53</f>
        <v>44.588999999999999</v>
      </c>
    </row>
    <row r="10" spans="1:11" ht="34.5" customHeight="1">
      <c r="A10" s="6" t="s">
        <v>12</v>
      </c>
      <c r="B10" s="8">
        <v>41531.392999999996</v>
      </c>
      <c r="C10" s="8">
        <f>C8</f>
        <v>4140.7849999999999</v>
      </c>
      <c r="D10" s="8">
        <f>D8</f>
        <v>0</v>
      </c>
      <c r="E10" s="8">
        <f>E8</f>
        <v>12604.602000000001</v>
      </c>
      <c r="F10" s="8">
        <f>F8+F9</f>
        <v>24786.006000000001</v>
      </c>
      <c r="G10" s="4">
        <v>77.656000000000006</v>
      </c>
      <c r="H10" s="4">
        <f>H8</f>
        <v>7.2850000000000001</v>
      </c>
      <c r="I10" s="4">
        <f>I8</f>
        <v>0</v>
      </c>
      <c r="J10" s="4">
        <f>J8</f>
        <v>22.616</v>
      </c>
      <c r="K10" s="4">
        <f>K8+K9</f>
        <v>47.75500000000001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19332.700000000004</v>
      </c>
      <c r="C8" s="8">
        <v>4036.0549999999998</v>
      </c>
      <c r="D8" s="8">
        <v>355.6</v>
      </c>
      <c r="E8" s="8">
        <v>12296.402</v>
      </c>
      <c r="F8" s="8">
        <f>25396.279-F9</f>
        <v>2644.643</v>
      </c>
      <c r="G8" s="4">
        <f>G10-G9</f>
        <v>34.379000000000005</v>
      </c>
      <c r="H8" s="4">
        <v>7.5750000000000002</v>
      </c>
      <c r="I8" s="4">
        <v>0.54500000000000004</v>
      </c>
      <c r="J8" s="4">
        <v>23.081</v>
      </c>
      <c r="K8" s="4">
        <f>G8-H8-I8-J8</f>
        <v>3.1780000000000044</v>
      </c>
    </row>
    <row r="9" spans="1:11" ht="63.75" customHeight="1">
      <c r="A9" s="5" t="s">
        <v>11</v>
      </c>
      <c r="B9" s="8">
        <f>C9+D9+E9+F9</f>
        <v>22751.635999999999</v>
      </c>
      <c r="C9" s="8"/>
      <c r="D9" s="8"/>
      <c r="E9" s="8"/>
      <c r="F9" s="8">
        <v>22751.635999999999</v>
      </c>
      <c r="G9" s="4">
        <f>H9+I9+J9+K9</f>
        <v>45.501999999999995</v>
      </c>
      <c r="H9" s="4"/>
      <c r="I9" s="4"/>
      <c r="J9" s="4"/>
      <c r="K9" s="4">
        <f>0.086+45.416</f>
        <v>45.501999999999995</v>
      </c>
    </row>
    <row r="10" spans="1:11" ht="34.5" customHeight="1">
      <c r="A10" s="6" t="s">
        <v>12</v>
      </c>
      <c r="B10" s="8">
        <v>42084.336000000003</v>
      </c>
      <c r="C10" s="8">
        <f>C8</f>
        <v>4036.0549999999998</v>
      </c>
      <c r="D10" s="8">
        <f>D8</f>
        <v>355.6</v>
      </c>
      <c r="E10" s="8">
        <f>E8</f>
        <v>12296.402</v>
      </c>
      <c r="F10" s="8">
        <f>F8+F9</f>
        <v>25396.278999999999</v>
      </c>
      <c r="G10" s="4">
        <v>79.881</v>
      </c>
      <c r="H10" s="4">
        <f>H8</f>
        <v>7.5750000000000002</v>
      </c>
      <c r="I10" s="4">
        <f>I8</f>
        <v>0.54500000000000004</v>
      </c>
      <c r="J10" s="4">
        <f>J8</f>
        <v>23.081</v>
      </c>
      <c r="K10" s="4">
        <f>K8+K9</f>
        <v>48.68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K12"/>
  <sheetViews>
    <sheetView tabSelected="1" workbookViewId="0">
      <selection activeCell="K10" sqref="K10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19821.791999999998</v>
      </c>
      <c r="C8" s="8">
        <v>4411.6710000000003</v>
      </c>
      <c r="D8" s="8">
        <v>0</v>
      </c>
      <c r="E8" s="8">
        <v>12862.175999999999</v>
      </c>
      <c r="F8" s="8">
        <f>28154.094-F9</f>
        <v>2547.9449999999997</v>
      </c>
      <c r="G8" s="4">
        <f>G10-G9</f>
        <v>34.74199999999999</v>
      </c>
      <c r="H8" s="4">
        <v>7.8639999999999999</v>
      </c>
      <c r="I8" s="4">
        <v>0</v>
      </c>
      <c r="J8" s="4">
        <v>23.748999999999999</v>
      </c>
      <c r="K8" s="4">
        <f>G8-H8-I8-J8</f>
        <v>3.1289999999999907</v>
      </c>
    </row>
    <row r="9" spans="1:11" ht="63.75" customHeight="1">
      <c r="A9" s="5" t="s">
        <v>11</v>
      </c>
      <c r="B9" s="8">
        <f>C9+D9+E9+F9</f>
        <v>25606.149000000001</v>
      </c>
      <c r="C9" s="8"/>
      <c r="D9" s="8"/>
      <c r="E9" s="8"/>
      <c r="F9" s="8">
        <v>25606.149000000001</v>
      </c>
      <c r="G9" s="4">
        <f>H9+I9+J9+K9</f>
        <v>51.212000000000003</v>
      </c>
      <c r="H9" s="4"/>
      <c r="I9" s="4"/>
      <c r="J9" s="4"/>
      <c r="K9" s="4">
        <f>0.076+51.136</f>
        <v>51.212000000000003</v>
      </c>
    </row>
    <row r="10" spans="1:11" ht="34.5" customHeight="1">
      <c r="A10" s="6" t="s">
        <v>12</v>
      </c>
      <c r="B10" s="8">
        <v>45427.940999999999</v>
      </c>
      <c r="C10" s="8">
        <f>C8</f>
        <v>4411.6710000000003</v>
      </c>
      <c r="D10" s="8">
        <f>D8</f>
        <v>0</v>
      </c>
      <c r="E10" s="8">
        <f>E8</f>
        <v>12862.175999999999</v>
      </c>
      <c r="F10" s="8">
        <f>F8+F9</f>
        <v>28154.094000000001</v>
      </c>
      <c r="G10" s="4">
        <v>85.953999999999994</v>
      </c>
      <c r="H10" s="4">
        <f>H8</f>
        <v>7.8639999999999999</v>
      </c>
      <c r="I10" s="4">
        <f>I8</f>
        <v>0</v>
      </c>
      <c r="J10" s="4">
        <f>J8</f>
        <v>23.748999999999999</v>
      </c>
      <c r="K10" s="4">
        <f>K8+K9</f>
        <v>54.340999999999994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20477.402000000002</v>
      </c>
      <c r="C8" s="8">
        <v>3706.3440000000001</v>
      </c>
      <c r="D8" s="8">
        <v>89.95</v>
      </c>
      <c r="E8" s="8">
        <v>14228.079</v>
      </c>
      <c r="F8" s="8">
        <f>23406.934-F9</f>
        <v>2453.0290000000023</v>
      </c>
      <c r="G8" s="4">
        <f>G10-G9</f>
        <v>33.987000000000002</v>
      </c>
      <c r="H8" s="4">
        <v>7.4660000000000002</v>
      </c>
      <c r="I8" s="4">
        <v>8.7999999999999995E-2</v>
      </c>
      <c r="J8" s="4">
        <v>23.358000000000001</v>
      </c>
      <c r="K8" s="4">
        <f>G8-H8-I8-J8</f>
        <v>3.0749999999999993</v>
      </c>
    </row>
    <row r="9" spans="1:11" ht="63.75" customHeight="1">
      <c r="A9" s="5" t="s">
        <v>11</v>
      </c>
      <c r="B9" s="8">
        <f>C9+D9+E9+F9</f>
        <v>20953.904999999999</v>
      </c>
      <c r="C9" s="8"/>
      <c r="D9" s="8"/>
      <c r="E9" s="8"/>
      <c r="F9" s="8">
        <f>20905.156+48.749</f>
        <v>20953.904999999999</v>
      </c>
      <c r="G9" s="4">
        <f>H9+I9+J9+K9</f>
        <v>41.907000000000004</v>
      </c>
      <c r="H9" s="4"/>
      <c r="I9" s="4"/>
      <c r="J9" s="4"/>
      <c r="K9" s="4">
        <f>0.097+41.81</f>
        <v>41.907000000000004</v>
      </c>
    </row>
    <row r="10" spans="1:11" ht="34.5" customHeight="1">
      <c r="A10" s="6" t="s">
        <v>12</v>
      </c>
      <c r="B10" s="8">
        <v>41431.307000000001</v>
      </c>
      <c r="C10" s="8">
        <f>C8</f>
        <v>3706.3440000000001</v>
      </c>
      <c r="D10" s="8">
        <f>D8</f>
        <v>89.95</v>
      </c>
      <c r="E10" s="8">
        <f>E8</f>
        <v>14228.079</v>
      </c>
      <c r="F10" s="8">
        <f>F8+F9</f>
        <v>23406.934000000001</v>
      </c>
      <c r="G10" s="4">
        <v>75.894000000000005</v>
      </c>
      <c r="H10" s="4">
        <f>H8</f>
        <v>7.4660000000000002</v>
      </c>
      <c r="I10" s="4">
        <f>I8</f>
        <v>8.7999999999999995E-2</v>
      </c>
      <c r="J10" s="4">
        <f>J8</f>
        <v>23.358000000000001</v>
      </c>
      <c r="K10" s="4">
        <f>K8+K9</f>
        <v>44.981999999999999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20889.784</v>
      </c>
      <c r="C8" s="8">
        <v>4199.692</v>
      </c>
      <c r="D8" s="8">
        <v>164.06</v>
      </c>
      <c r="E8" s="8">
        <v>14060.878000000001</v>
      </c>
      <c r="F8" s="8">
        <f>23867.417-F9</f>
        <v>2465.1540000000023</v>
      </c>
      <c r="G8" s="4">
        <f>G10-G9</f>
        <v>33.166999999999994</v>
      </c>
      <c r="H8" s="4">
        <v>7.42</v>
      </c>
      <c r="I8" s="4">
        <v>0.19800000000000001</v>
      </c>
      <c r="J8" s="4">
        <v>22.478000000000002</v>
      </c>
      <c r="K8" s="4">
        <f>G8-H8-I8-J8</f>
        <v>3.0709999999999908</v>
      </c>
    </row>
    <row r="9" spans="1:11" ht="63.75" customHeight="1">
      <c r="A9" s="5" t="s">
        <v>11</v>
      </c>
      <c r="B9" s="8">
        <f>C9+D9+E9+F9</f>
        <v>21402.262999999999</v>
      </c>
      <c r="C9" s="8"/>
      <c r="D9" s="8"/>
      <c r="E9" s="8"/>
      <c r="F9" s="8">
        <f>21365.315+36.948</f>
        <v>21402.262999999999</v>
      </c>
      <c r="G9" s="4">
        <f>H9+I9+J9+K9</f>
        <v>42.805</v>
      </c>
      <c r="H9" s="4"/>
      <c r="I9" s="4"/>
      <c r="J9" s="4"/>
      <c r="K9" s="4">
        <f>0.074+42.731</f>
        <v>42.805</v>
      </c>
    </row>
    <row r="10" spans="1:11" ht="34.5" customHeight="1">
      <c r="A10" s="6" t="s">
        <v>12</v>
      </c>
      <c r="B10" s="8">
        <v>42292.046999999999</v>
      </c>
      <c r="C10" s="8">
        <f>C8</f>
        <v>4199.692</v>
      </c>
      <c r="D10" s="8">
        <f>D8</f>
        <v>164.06</v>
      </c>
      <c r="E10" s="8">
        <f>E8</f>
        <v>14060.878000000001</v>
      </c>
      <c r="F10" s="8">
        <f>F8+F9</f>
        <v>23867.417000000001</v>
      </c>
      <c r="G10" s="4">
        <v>75.971999999999994</v>
      </c>
      <c r="H10" s="4">
        <f>H8</f>
        <v>7.42</v>
      </c>
      <c r="I10" s="4">
        <f>I8</f>
        <v>0.19800000000000001</v>
      </c>
      <c r="J10" s="4">
        <f>J8</f>
        <v>22.478000000000002</v>
      </c>
      <c r="K10" s="4">
        <f>K8+K9</f>
        <v>45.875999999999991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18745.5</v>
      </c>
      <c r="C8" s="8">
        <v>4101.8289999999997</v>
      </c>
      <c r="D8" s="8">
        <v>154.29</v>
      </c>
      <c r="E8" s="8">
        <v>12318.472</v>
      </c>
      <c r="F8" s="8">
        <f>21382.975-F9</f>
        <v>2170.9089999999997</v>
      </c>
      <c r="G8" s="4">
        <f>G10-G9</f>
        <v>32.186</v>
      </c>
      <c r="H8" s="4">
        <v>7.5949999999999998</v>
      </c>
      <c r="I8" s="4">
        <v>0.189</v>
      </c>
      <c r="J8" s="4">
        <v>21.346</v>
      </c>
      <c r="K8" s="4">
        <f>G8-H8-I8-J8</f>
        <v>3.0560000000000009</v>
      </c>
    </row>
    <row r="9" spans="1:11" ht="63.75" customHeight="1">
      <c r="A9" s="5" t="s">
        <v>11</v>
      </c>
      <c r="B9" s="8">
        <f>C9+D9+E9+F9</f>
        <v>19212.065999999999</v>
      </c>
      <c r="C9" s="8"/>
      <c r="D9" s="8"/>
      <c r="E9" s="8"/>
      <c r="F9" s="8">
        <f>27.733+19184.333</f>
        <v>19212.065999999999</v>
      </c>
      <c r="G9" s="4">
        <f>H9+I9+J9+K9</f>
        <v>38.423999999999999</v>
      </c>
      <c r="H9" s="4"/>
      <c r="I9" s="4"/>
      <c r="J9" s="4"/>
      <c r="K9" s="4">
        <f>0.055+38.369</f>
        <v>38.423999999999999</v>
      </c>
    </row>
    <row r="10" spans="1:11" ht="34.5" customHeight="1">
      <c r="A10" s="6" t="s">
        <v>12</v>
      </c>
      <c r="B10" s="8">
        <v>37957.565999999999</v>
      </c>
      <c r="C10" s="8">
        <f>C8</f>
        <v>4101.8289999999997</v>
      </c>
      <c r="D10" s="8">
        <f>D8</f>
        <v>154.29</v>
      </c>
      <c r="E10" s="8">
        <f>E8</f>
        <v>12318.472</v>
      </c>
      <c r="F10" s="8">
        <f>F8+F9</f>
        <v>21382.974999999999</v>
      </c>
      <c r="G10" s="4">
        <v>70.61</v>
      </c>
      <c r="H10" s="4">
        <f>H8</f>
        <v>7.5949999999999998</v>
      </c>
      <c r="I10" s="4">
        <f>I8</f>
        <v>0.189</v>
      </c>
      <c r="J10" s="4">
        <f>J8</f>
        <v>21.346</v>
      </c>
      <c r="K10" s="4">
        <f>K8+K9</f>
        <v>41.480000000000004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18378.189999999999</v>
      </c>
      <c r="C8" s="8">
        <v>4343.0709999999999</v>
      </c>
      <c r="D8" s="8">
        <v>306.41000000000003</v>
      </c>
      <c r="E8" s="8">
        <v>11610.200999999999</v>
      </c>
      <c r="F8" s="8">
        <f>20876.034-F9</f>
        <v>2118.507999999998</v>
      </c>
      <c r="G8" s="4">
        <f>G10-G9</f>
        <v>32.117000000000004</v>
      </c>
      <c r="H8" s="4">
        <v>7.8179999999999996</v>
      </c>
      <c r="I8" s="4">
        <v>0.60099999999999998</v>
      </c>
      <c r="J8" s="4">
        <v>20.643000000000001</v>
      </c>
      <c r="K8" s="4">
        <f>G8-H8-I8-J8</f>
        <v>3.0550000000000068</v>
      </c>
    </row>
    <row r="9" spans="1:11" ht="63.75" customHeight="1">
      <c r="A9" s="5" t="s">
        <v>11</v>
      </c>
      <c r="B9" s="8">
        <f>C9+D9+E9+F9</f>
        <v>18757.526000000002</v>
      </c>
      <c r="C9" s="8"/>
      <c r="D9" s="8"/>
      <c r="E9" s="8"/>
      <c r="F9" s="8">
        <f>19.151+18738.375</f>
        <v>18757.526000000002</v>
      </c>
      <c r="G9" s="4">
        <f>H9+I9+J9+K9</f>
        <v>37.513999999999996</v>
      </c>
      <c r="H9" s="4"/>
      <c r="I9" s="4"/>
      <c r="J9" s="4"/>
      <c r="K9" s="4">
        <f>0.038+37.476</f>
        <v>37.513999999999996</v>
      </c>
    </row>
    <row r="10" spans="1:11" ht="34.5" customHeight="1">
      <c r="A10" s="6" t="s">
        <v>12</v>
      </c>
      <c r="B10" s="8">
        <v>37135.716</v>
      </c>
      <c r="C10" s="8">
        <f>C8</f>
        <v>4343.0709999999999</v>
      </c>
      <c r="D10" s="8">
        <f>D8</f>
        <v>306.41000000000003</v>
      </c>
      <c r="E10" s="8">
        <f>E8</f>
        <v>11610.200999999999</v>
      </c>
      <c r="F10" s="8">
        <f>F8+F9</f>
        <v>20876.034</v>
      </c>
      <c r="G10" s="4">
        <v>69.631</v>
      </c>
      <c r="H10" s="4">
        <f>H8</f>
        <v>7.8179999999999996</v>
      </c>
      <c r="I10" s="4">
        <f>I8</f>
        <v>0.60099999999999998</v>
      </c>
      <c r="J10" s="4">
        <f>J8</f>
        <v>20.643000000000001</v>
      </c>
      <c r="K10" s="4">
        <f>K8+K9</f>
        <v>40.569000000000003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17430.883999999998</v>
      </c>
      <c r="C8" s="8">
        <v>4172.9030000000002</v>
      </c>
      <c r="D8" s="8">
        <v>100.65</v>
      </c>
      <c r="E8" s="8">
        <v>11145.69</v>
      </c>
      <c r="F8" s="8">
        <f>19959.691-F9</f>
        <v>2011.640999999996</v>
      </c>
      <c r="G8" s="4">
        <f>G10-G9</f>
        <v>31.880000000000003</v>
      </c>
      <c r="H8" s="4">
        <v>8.0690000000000008</v>
      </c>
      <c r="I8" s="4">
        <v>0.23400000000000001</v>
      </c>
      <c r="J8" s="4">
        <v>20.420000000000002</v>
      </c>
      <c r="K8" s="4">
        <f>G8-H8-I8-J8</f>
        <v>3.1569999999999965</v>
      </c>
    </row>
    <row r="9" spans="1:11" ht="63.75" customHeight="1">
      <c r="A9" s="5" t="s">
        <v>11</v>
      </c>
      <c r="B9" s="8">
        <f>C9+D9+E9+F9</f>
        <v>17948.050000000003</v>
      </c>
      <c r="C9" s="8"/>
      <c r="D9" s="8"/>
      <c r="E9" s="8"/>
      <c r="F9" s="8">
        <f>15.918+17932.132</f>
        <v>17948.050000000003</v>
      </c>
      <c r="G9" s="4">
        <f>H9+I9+J9+K9</f>
        <v>35.895999999999994</v>
      </c>
      <c r="H9" s="4"/>
      <c r="I9" s="4"/>
      <c r="J9" s="4"/>
      <c r="K9" s="4">
        <f>0.032+35.864</f>
        <v>35.895999999999994</v>
      </c>
    </row>
    <row r="10" spans="1:11" ht="34.5" customHeight="1">
      <c r="A10" s="6" t="s">
        <v>12</v>
      </c>
      <c r="B10" s="8">
        <v>35378.934000000001</v>
      </c>
      <c r="C10" s="8">
        <f>C8</f>
        <v>4172.9030000000002</v>
      </c>
      <c r="D10" s="8">
        <f>D8</f>
        <v>100.65</v>
      </c>
      <c r="E10" s="8">
        <f>E8</f>
        <v>11145.69</v>
      </c>
      <c r="F10" s="8">
        <f>F8+F9</f>
        <v>19959.690999999999</v>
      </c>
      <c r="G10" s="4">
        <v>67.775999999999996</v>
      </c>
      <c r="H10" s="4">
        <f>H8</f>
        <v>8.0690000000000008</v>
      </c>
      <c r="I10" s="4">
        <f>I8</f>
        <v>0.23400000000000001</v>
      </c>
      <c r="J10" s="4">
        <f>J8</f>
        <v>20.420000000000002</v>
      </c>
      <c r="K10" s="4">
        <f>K8+K9</f>
        <v>39.05299999999999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19767.977999999996</v>
      </c>
      <c r="C8" s="8">
        <v>5242.4989999999998</v>
      </c>
      <c r="D8" s="8">
        <v>74.41</v>
      </c>
      <c r="E8" s="8">
        <v>12148.785</v>
      </c>
      <c r="F8" s="8">
        <f>22884.325-F9</f>
        <v>2302.2829999999994</v>
      </c>
      <c r="G8" s="4">
        <f>G10-G9</f>
        <v>33.959999999999994</v>
      </c>
      <c r="H8" s="4">
        <v>9.3699999999999992</v>
      </c>
      <c r="I8" s="4">
        <v>0.33300000000000002</v>
      </c>
      <c r="J8" s="4">
        <v>21.041</v>
      </c>
      <c r="K8" s="4">
        <f>G8-H8-I8-J8</f>
        <v>3.2159999999999975</v>
      </c>
    </row>
    <row r="9" spans="1:11" ht="63.75" customHeight="1">
      <c r="A9" s="5" t="s">
        <v>11</v>
      </c>
      <c r="B9" s="8">
        <f>C9+D9+E9+F9</f>
        <v>20582.042000000001</v>
      </c>
      <c r="C9" s="8"/>
      <c r="D9" s="8"/>
      <c r="E9" s="8"/>
      <c r="F9" s="8">
        <v>20582.042000000001</v>
      </c>
      <c r="G9" s="4">
        <f>H9+I9+J9+K9</f>
        <v>41.164000000000001</v>
      </c>
      <c r="H9" s="4"/>
      <c r="I9" s="4"/>
      <c r="J9" s="4"/>
      <c r="K9" s="4">
        <f>0.039+41.125</f>
        <v>41.164000000000001</v>
      </c>
    </row>
    <row r="10" spans="1:11" ht="34.5" customHeight="1">
      <c r="A10" s="6" t="s">
        <v>12</v>
      </c>
      <c r="B10" s="8">
        <v>40350.019999999997</v>
      </c>
      <c r="C10" s="8">
        <f>C8</f>
        <v>5242.4989999999998</v>
      </c>
      <c r="D10" s="8">
        <f>D8</f>
        <v>74.41</v>
      </c>
      <c r="E10" s="8">
        <f>E8</f>
        <v>12148.785</v>
      </c>
      <c r="F10" s="8">
        <f>F8+F9</f>
        <v>22884.325000000001</v>
      </c>
      <c r="G10" s="4">
        <v>75.123999999999995</v>
      </c>
      <c r="H10" s="4">
        <f>H8</f>
        <v>9.3699999999999992</v>
      </c>
      <c r="I10" s="4">
        <f>I8</f>
        <v>0.33300000000000002</v>
      </c>
      <c r="J10" s="4">
        <f>J8</f>
        <v>21.041</v>
      </c>
      <c r="K10" s="4">
        <f>K8+K9</f>
        <v>44.379999999999995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19942.508999999998</v>
      </c>
      <c r="C8" s="8">
        <v>4975.58</v>
      </c>
      <c r="D8" s="8">
        <v>0</v>
      </c>
      <c r="E8" s="8">
        <v>12440.203</v>
      </c>
      <c r="F8" s="8">
        <f>23583.787-F9</f>
        <v>2526.7259999999987</v>
      </c>
      <c r="G8" s="4">
        <f>G10-G9</f>
        <v>33.633999999999993</v>
      </c>
      <c r="H8" s="4">
        <v>8.9209999999999994</v>
      </c>
      <c r="I8" s="4">
        <v>0</v>
      </c>
      <c r="J8" s="4">
        <v>21.433</v>
      </c>
      <c r="K8" s="4">
        <f>G8-H8-I8-J8</f>
        <v>3.279999999999994</v>
      </c>
    </row>
    <row r="9" spans="1:11" ht="63.75" customHeight="1">
      <c r="A9" s="5" t="s">
        <v>11</v>
      </c>
      <c r="B9" s="8">
        <f>C9+D9+E9+F9</f>
        <v>21057.061000000002</v>
      </c>
      <c r="C9" s="8"/>
      <c r="D9" s="8"/>
      <c r="E9" s="8"/>
      <c r="F9" s="8">
        <v>21057.061000000002</v>
      </c>
      <c r="G9" s="4">
        <f>H9+I9+J9+K9</f>
        <v>42.115000000000002</v>
      </c>
      <c r="H9" s="4"/>
      <c r="I9" s="4"/>
      <c r="J9" s="4"/>
      <c r="K9" s="4">
        <f>0.049+42.066</f>
        <v>42.115000000000002</v>
      </c>
    </row>
    <row r="10" spans="1:11" ht="34.5" customHeight="1">
      <c r="A10" s="6" t="s">
        <v>12</v>
      </c>
      <c r="B10" s="8">
        <v>40999.57</v>
      </c>
      <c r="C10" s="8">
        <f>C8</f>
        <v>4975.58</v>
      </c>
      <c r="D10" s="8">
        <f>D8</f>
        <v>0</v>
      </c>
      <c r="E10" s="8">
        <f>E8</f>
        <v>12440.203</v>
      </c>
      <c r="F10" s="8">
        <f>F8+F9</f>
        <v>23583.787</v>
      </c>
      <c r="G10" s="4">
        <v>75.748999999999995</v>
      </c>
      <c r="H10" s="4">
        <f>H8</f>
        <v>8.9209999999999994</v>
      </c>
      <c r="I10" s="4">
        <f>I8</f>
        <v>0</v>
      </c>
      <c r="J10" s="4">
        <f>J8</f>
        <v>21.433</v>
      </c>
      <c r="K10" s="4">
        <f>K8+K9</f>
        <v>45.394999999999996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K12"/>
  <sheetViews>
    <sheetView workbookViewId="0">
      <selection sqref="A1:XFD1048576"/>
    </sheetView>
  </sheetViews>
  <sheetFormatPr defaultColWidth="16.28515625" defaultRowHeight="15.75"/>
  <cols>
    <col min="1" max="1" width="22.42578125" style="7" bestFit="1" customWidth="1"/>
    <col min="2" max="2" width="11.28515625" style="1" bestFit="1" customWidth="1"/>
    <col min="3" max="3" width="10.28515625" style="1" customWidth="1"/>
    <col min="4" max="4" width="12" style="1" customWidth="1"/>
    <col min="5" max="5" width="13.28515625" style="7" customWidth="1"/>
    <col min="6" max="6" width="11.28515625" style="1" customWidth="1"/>
    <col min="7" max="7" width="11.140625" style="1" customWidth="1"/>
    <col min="8" max="8" width="10.5703125" style="1" customWidth="1"/>
    <col min="9" max="9" width="12.7109375" style="1" customWidth="1"/>
    <col min="10" max="10" width="12.42578125" style="1" customWidth="1"/>
    <col min="11" max="11" width="16.85546875" style="1" customWidth="1"/>
    <col min="12" max="16384" width="16.28515625" style="1"/>
  </cols>
  <sheetData>
    <row r="2" spans="1:1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>
      <c r="A6" s="12" t="s">
        <v>2</v>
      </c>
      <c r="B6" s="14" t="s">
        <v>3</v>
      </c>
      <c r="C6" s="14"/>
      <c r="D6" s="14"/>
      <c r="E6" s="14"/>
      <c r="F6" s="14"/>
      <c r="G6" s="14" t="s">
        <v>4</v>
      </c>
      <c r="H6" s="14"/>
      <c r="I6" s="14"/>
      <c r="J6" s="14"/>
      <c r="K6" s="14"/>
    </row>
    <row r="7" spans="1:11">
      <c r="A7" s="13"/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</row>
    <row r="8" spans="1:11" ht="36.75" customHeight="1">
      <c r="A8" s="3" t="s">
        <v>10</v>
      </c>
      <c r="B8" s="8">
        <f>B10-B9</f>
        <v>18129.546000000002</v>
      </c>
      <c r="C8" s="8">
        <v>4292.3180000000002</v>
      </c>
      <c r="D8" s="8">
        <v>54.6</v>
      </c>
      <c r="E8" s="8">
        <v>11340.755999999999</v>
      </c>
      <c r="F8" s="8">
        <f>21135.995-F9</f>
        <v>2441.8719999999994</v>
      </c>
      <c r="G8" s="4">
        <f>G10-G9</f>
        <v>31.881999999999998</v>
      </c>
      <c r="H8" s="4">
        <v>7.7789999999999999</v>
      </c>
      <c r="I8" s="4">
        <v>0</v>
      </c>
      <c r="J8" s="4">
        <v>20.922999999999998</v>
      </c>
      <c r="K8" s="4">
        <f>G8-H8-I8-J8</f>
        <v>3.1799999999999997</v>
      </c>
    </row>
    <row r="9" spans="1:11" ht="63.75" customHeight="1">
      <c r="A9" s="5" t="s">
        <v>11</v>
      </c>
      <c r="B9" s="8">
        <f>C9+D9+E9+F9</f>
        <v>18694.123</v>
      </c>
      <c r="C9" s="8"/>
      <c r="D9" s="8"/>
      <c r="E9" s="8"/>
      <c r="F9" s="8">
        <v>18694.123</v>
      </c>
      <c r="G9" s="4">
        <f>H9+I9+J9+K9</f>
        <v>37.387999999999998</v>
      </c>
      <c r="H9" s="4"/>
      <c r="I9" s="4"/>
      <c r="J9" s="4"/>
      <c r="K9" s="4">
        <f>0.04+37.348</f>
        <v>37.387999999999998</v>
      </c>
    </row>
    <row r="10" spans="1:11" ht="34.5" customHeight="1">
      <c r="A10" s="6" t="s">
        <v>12</v>
      </c>
      <c r="B10" s="8">
        <v>36823.669000000002</v>
      </c>
      <c r="C10" s="8">
        <f>C8</f>
        <v>4292.3180000000002</v>
      </c>
      <c r="D10" s="8">
        <f>D8</f>
        <v>54.6</v>
      </c>
      <c r="E10" s="8">
        <f>E8</f>
        <v>11340.755999999999</v>
      </c>
      <c r="F10" s="8">
        <f>F8+F9</f>
        <v>21135.994999999999</v>
      </c>
      <c r="G10" s="4">
        <v>69.27</v>
      </c>
      <c r="H10" s="4">
        <f>H8</f>
        <v>7.7789999999999999</v>
      </c>
      <c r="I10" s="4">
        <f>I8</f>
        <v>0</v>
      </c>
      <c r="J10" s="4">
        <f>J8</f>
        <v>20.922999999999998</v>
      </c>
      <c r="K10" s="4">
        <f>K8+K9</f>
        <v>40.567999999999998</v>
      </c>
    </row>
    <row r="12" spans="1:11">
      <c r="B12" s="9"/>
      <c r="G12" s="10"/>
    </row>
  </sheetData>
  <mergeCells count="6">
    <mergeCell ref="A2:K2"/>
    <mergeCell ref="A3:K3"/>
    <mergeCell ref="A4:K4"/>
    <mergeCell ref="A6:A7"/>
    <mergeCell ref="B6:F6"/>
    <mergeCell ref="G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2017 г.</vt:lpstr>
      <vt:lpstr>февраль 2017 г.</vt:lpstr>
      <vt:lpstr>март 2017 г.</vt:lpstr>
      <vt:lpstr>апрель 2017 г.</vt:lpstr>
      <vt:lpstr>май 2017 г.</vt:lpstr>
      <vt:lpstr>июнь 2017 г.</vt:lpstr>
      <vt:lpstr>июль 2017 г.</vt:lpstr>
      <vt:lpstr>август 2017 г.</vt:lpstr>
      <vt:lpstr>сентябрь 2017 г.</vt:lpstr>
      <vt:lpstr>октябрь 2017 г.</vt:lpstr>
      <vt:lpstr>ноябрь 2017 г.</vt:lpstr>
      <vt:lpstr>декабрь 2017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dcterms:created xsi:type="dcterms:W3CDTF">2017-02-24T09:05:50Z</dcterms:created>
  <dcterms:modified xsi:type="dcterms:W3CDTF">2018-01-22T12:15:52Z</dcterms:modified>
</cp:coreProperties>
</file>